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10" windowWidth="9990" windowHeight="8145" tabRatio="765" activeTab="0"/>
  </bookViews>
  <sheets>
    <sheet name="B-06-04_Consol" sheetId="1" r:id="rId1"/>
  </sheets>
  <definedNames/>
  <calcPr fullCalcOnLoad="1"/>
</workbook>
</file>

<file path=xl/sharedStrings.xml><?xml version="1.0" encoding="utf-8"?>
<sst xmlns="http://schemas.openxmlformats.org/spreadsheetml/2006/main" count="236" uniqueCount="121">
  <si>
    <t xml:space="preserve">F.F. </t>
  </si>
  <si>
    <t xml:space="preserve">O.F. </t>
  </si>
  <si>
    <t>Dpt.</t>
  </si>
  <si>
    <t>Modificaciones</t>
  </si>
  <si>
    <t>Descripción</t>
  </si>
  <si>
    <t>Obj. del Gasto</t>
  </si>
  <si>
    <t>Total General</t>
  </si>
  <si>
    <t>Presupuesto Inicial</t>
  </si>
  <si>
    <t>Nivel</t>
  </si>
  <si>
    <t>Entidad</t>
  </si>
  <si>
    <t>Tipo de Presupuesto</t>
  </si>
  <si>
    <t>Programa</t>
  </si>
  <si>
    <t>Sub Programa</t>
  </si>
  <si>
    <t>Proyecto</t>
  </si>
  <si>
    <t>Unidad Responsable</t>
  </si>
  <si>
    <t>Presupuesto Vigente                    1 + 2</t>
  </si>
  <si>
    <t>Total        Pagado</t>
  </si>
  <si>
    <t xml:space="preserve">Total      Obligado          </t>
  </si>
  <si>
    <t xml:space="preserve">Saldo Presupuestario  5 = 3 - 4       </t>
  </si>
  <si>
    <t>Anexo B-06-05</t>
  </si>
  <si>
    <t>Observacion: Los informes presentados al MH tendrán carácter de Declaración Jurada</t>
  </si>
  <si>
    <t>EJECUCION PRESUPUESTARIA POR OBJETO DE GASTOS</t>
  </si>
  <si>
    <t>Obligaciones Pend. de Pago  7 = 4 - 6</t>
  </si>
  <si>
    <t>137 - MUNICIPALIDAD DE GRAL. BERNARDINO CABALLERO</t>
  </si>
  <si>
    <t>001.</t>
  </si>
  <si>
    <t xml:space="preserve">Sueldos </t>
  </si>
  <si>
    <t>Dietas</t>
  </si>
  <si>
    <t>Gastos de Representación</t>
  </si>
  <si>
    <t>Aguinaldo</t>
  </si>
  <si>
    <t>TOTAL DE GASTOS</t>
  </si>
  <si>
    <t>GASTOS CORRIENTES</t>
  </si>
  <si>
    <t>SERVICIOS PERSONALES</t>
  </si>
  <si>
    <t>Asignaciones Complementarias</t>
  </si>
  <si>
    <t>Aporte Jubilatorio del Empleador</t>
  </si>
  <si>
    <t>008.</t>
  </si>
  <si>
    <t>007.</t>
  </si>
  <si>
    <t>Jornales</t>
  </si>
  <si>
    <t>Honorarios Profesionales</t>
  </si>
  <si>
    <t>Personal Contratado</t>
  </si>
  <si>
    <t>Remuneraciones Basicas</t>
  </si>
  <si>
    <t>SERVICIOS NO PERSONALES</t>
  </si>
  <si>
    <t>Servicios Basicos</t>
  </si>
  <si>
    <t>Pasajes y Viaticos</t>
  </si>
  <si>
    <t>Gtos.por Servicio de Aseo, Mantenimiento y Reparacion</t>
  </si>
  <si>
    <t>Servicios Técnicos y Profesionales</t>
  </si>
  <si>
    <t xml:space="preserve">Otros Servicios en General </t>
  </si>
  <si>
    <t>BIENES DE CONSUMO</t>
  </si>
  <si>
    <t>Textiles y Vestuarios</t>
  </si>
  <si>
    <t>Productos de papel, carton e impresos</t>
  </si>
  <si>
    <t xml:space="preserve">Productos de Papel, Cartón e Impresos </t>
  </si>
  <si>
    <t>Bienes de Consumo e Insumo</t>
  </si>
  <si>
    <t>Bienes de Consumo de Oficina e Insumos</t>
  </si>
  <si>
    <t>Combustible y Lubricantes Varios</t>
  </si>
  <si>
    <t>TRANSFERENCIAS</t>
  </si>
  <si>
    <t>Transferencias cons. por part. Por juego de azar</t>
  </si>
  <si>
    <t xml:space="preserve">Otras Transferencias Corrientes al Sector Publico </t>
  </si>
  <si>
    <t>Transferencias a Municipalidades (Menores Recursos)</t>
  </si>
  <si>
    <t>Aporte a Munic. Men. Rec. 15  Imp. Inm. (Recaudado)</t>
  </si>
  <si>
    <t>Aporte al Gob. Depart.15% imp. Inmob.(Recaudado)</t>
  </si>
  <si>
    <t>Transferencias Corrientes al Sector Privado</t>
  </si>
  <si>
    <t>003.</t>
  </si>
  <si>
    <t>Becas</t>
  </si>
  <si>
    <t>Transf. A Entid. Educativas e Inst. sin fines de lucro.</t>
  </si>
  <si>
    <t>GASTOS DE CAPITAL</t>
  </si>
  <si>
    <t>INVERSIÓN FÍSICA</t>
  </si>
  <si>
    <t>Construcciones</t>
  </si>
  <si>
    <t>Adquisición de Equipos de Oficina</t>
  </si>
  <si>
    <t xml:space="preserve">Adquisición de Equipos de Oficina y Computación </t>
  </si>
  <si>
    <t>Transferencias Cons.corrientes al sector público</t>
  </si>
  <si>
    <t>011.</t>
  </si>
  <si>
    <t>Actividades Centrales</t>
  </si>
  <si>
    <t>Conduccion Superior</t>
  </si>
  <si>
    <t xml:space="preserve"> -</t>
  </si>
  <si>
    <t>Intendencia Municipal</t>
  </si>
  <si>
    <t>ACUMULADO</t>
  </si>
  <si>
    <t>t</t>
  </si>
  <si>
    <t>Total Obligado 3 Cuatr.</t>
  </si>
  <si>
    <t>ENERO</t>
  </si>
  <si>
    <t>FEBRERO</t>
  </si>
  <si>
    <t>MARZO</t>
  </si>
  <si>
    <t>ABRIL</t>
  </si>
  <si>
    <t>PRIMER CUATRIMESTRE</t>
  </si>
  <si>
    <t>MAYO</t>
  </si>
  <si>
    <t>JUNIO</t>
  </si>
  <si>
    <t>JULIO</t>
  </si>
  <si>
    <t>AGOSTO</t>
  </si>
  <si>
    <t>SEGUNDO CUATRIMESTRE</t>
  </si>
  <si>
    <t>Acumulado         1 + 2</t>
  </si>
  <si>
    <t>SETIEMBRE</t>
  </si>
  <si>
    <t>OCTUBRE</t>
  </si>
  <si>
    <t>NOVIEMBRE</t>
  </si>
  <si>
    <t>DICIEMBRE</t>
  </si>
  <si>
    <t>TERCER CUATRIMESTRE</t>
  </si>
  <si>
    <t xml:space="preserve">Construcciones </t>
  </si>
  <si>
    <t>Estudios de Proyectos de In version</t>
  </si>
  <si>
    <t>Subsidio y Asistencia Social a personas y familias del sector privado</t>
  </si>
  <si>
    <t>Adquisición de Muebles y Enseres</t>
  </si>
  <si>
    <t>Adquisicion de Equipos de Computación</t>
  </si>
  <si>
    <t>Estudios  de Proyectos de Inversión</t>
  </si>
  <si>
    <t>Transferencias de capital al sector privado</t>
  </si>
  <si>
    <t>Repuestos y Accesorios Menores</t>
  </si>
  <si>
    <t>Transferencias para Complemento Nutricional en las Escuelas Publicas</t>
  </si>
  <si>
    <t>Aportes y Subsidios a entidades educativas e instituciones privadas sin fines de lucro</t>
  </si>
  <si>
    <t>Cubiertas y Camaras de aire</t>
  </si>
  <si>
    <t>Utiles de Escritorio, Oficina y Enseñanzas</t>
  </si>
  <si>
    <t>Otros Bienes de consumo</t>
  </si>
  <si>
    <t>Elementos de limpeza</t>
  </si>
  <si>
    <t>Utiles y materiales electricos</t>
  </si>
  <si>
    <t xml:space="preserve">Periodo: </t>
  </si>
  <si>
    <t>Otras Transferencias Corrientes al Sector Publico o privados varios</t>
  </si>
  <si>
    <t>Elementos de limpieza</t>
  </si>
  <si>
    <t>Cubiertas y camaras de aire</t>
  </si>
  <si>
    <t>Productos e insumos no metalicos</t>
  </si>
  <si>
    <t>Bienes de Consumos Varios</t>
  </si>
  <si>
    <t>Articulos de Plasticos</t>
  </si>
  <si>
    <t>Servicio Social</t>
  </si>
  <si>
    <t>Adquisicion de Maquinarias, Equipos y Herram. Mayores</t>
  </si>
  <si>
    <t>Equipos de transporte</t>
  </si>
  <si>
    <t>Adquisicion de Activos Intangibles</t>
  </si>
  <si>
    <t>Activos Intangibles</t>
  </si>
  <si>
    <t>01/01/2.108 al 30/04/2018.-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</si>
</sst>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_);\(&quot;₲&quot;\ #,##0\)"/>
    <numFmt numFmtId="165" formatCode="&quot;₲&quot;\ #,##0_);[Red]\(&quot;₲&quot;\ #,##0\)"/>
    <numFmt numFmtId="166" formatCode="&quot;₲&quot;\ #,##0.00_);\(&quot;₲&quot;\ #,##0.00\)"/>
    <numFmt numFmtId="167" formatCode="&quot;₲&quot;\ #,##0.00_);[Red]\(&quot;₲&quot;\ #,##0.00\)"/>
    <numFmt numFmtId="168" formatCode="_(&quot;₲&quot;\ * #,##0_);_(&quot;₲&quot;\ * \(#,##0\);_(&quot;₲&quot;\ * &quot;-&quot;_);_(@_)"/>
    <numFmt numFmtId="169" formatCode="_(* #,##0_);_(* \(#,##0\);_(* &quot;-&quot;_);_(@_)"/>
    <numFmt numFmtId="170" formatCode="_(&quot;₲&quot;\ * #,##0.00_);_(&quot;₲&quot;\ * \(#,##0.00\);_(&quot;₲&quot;\ * &quot;-&quot;??_);_(@_)"/>
    <numFmt numFmtId="171" formatCode="_(* #,##0.00_);_(* \(#,##0.00\);_(* &quot;-&quot;??_);_(@_)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&quot;Gs&quot;\ * #,##0.00_);_(&quot;Gs&quot;\ * \(#,##0.00\);_(&quot;Gs&quot;\ * &quot;-&quot;??_);_(@_)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-* #,##0\ _€_-;\-* #,##0\ _€_-;_-* &quot;-&quot;??\ _€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Book Antiqua"/>
      <family val="1"/>
    </font>
    <font>
      <b/>
      <u val="single"/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color indexed="8"/>
      <name val="Book Antiqua"/>
      <family val="1"/>
    </font>
    <font>
      <b/>
      <u val="single"/>
      <sz val="8"/>
      <color indexed="8"/>
      <name val="Arial"/>
      <family val="2"/>
    </font>
    <font>
      <u val="single"/>
      <sz val="10"/>
      <color indexed="8"/>
      <name val="Book Antiqua"/>
      <family val="1"/>
    </font>
    <font>
      <b/>
      <u val="single"/>
      <sz val="8"/>
      <color indexed="8"/>
      <name val="Book Antiqua"/>
      <family val="1"/>
    </font>
    <font>
      <sz val="10"/>
      <color indexed="8"/>
      <name val="Arial"/>
      <family val="2"/>
    </font>
    <font>
      <b/>
      <sz val="8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9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Book Antiqua"/>
      <family val="1"/>
    </font>
    <font>
      <b/>
      <u val="single"/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b/>
      <u val="single"/>
      <sz val="8"/>
      <color theme="1"/>
      <name val="Arial"/>
      <family val="2"/>
    </font>
    <font>
      <u val="single"/>
      <sz val="10"/>
      <color theme="1"/>
      <name val="Book Antiqua"/>
      <family val="1"/>
    </font>
    <font>
      <b/>
      <u val="single"/>
      <sz val="8"/>
      <color theme="1"/>
      <name val="Book Antiqua"/>
      <family val="1"/>
    </font>
    <font>
      <sz val="10"/>
      <color theme="1"/>
      <name val="Arial"/>
      <family val="2"/>
    </font>
    <font>
      <b/>
      <sz val="8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  <font>
      <b/>
      <sz val="14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8">
    <xf numFmtId="0" fontId="0" fillId="0" borderId="0" xfId="0" applyAlignment="1">
      <alignment/>
    </xf>
    <xf numFmtId="3" fontId="49" fillId="33" borderId="10" xfId="48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3" fontId="50" fillId="33" borderId="0" xfId="0" applyNumberFormat="1" applyFont="1" applyFill="1" applyAlignment="1">
      <alignment/>
    </xf>
    <xf numFmtId="0" fontId="53" fillId="33" borderId="0" xfId="0" applyFont="1" applyFill="1" applyAlignment="1">
      <alignment horizontal="center"/>
    </xf>
    <xf numFmtId="0" fontId="52" fillId="33" borderId="0" xfId="0" applyFont="1" applyFill="1" applyAlignment="1">
      <alignment vertical="center"/>
    </xf>
    <xf numFmtId="3" fontId="54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/>
    </xf>
    <xf numFmtId="3" fontId="54" fillId="33" borderId="10" xfId="0" applyNumberFormat="1" applyFont="1" applyFill="1" applyBorder="1" applyAlignment="1">
      <alignment horizontal="right" vertical="center" wrapText="1"/>
    </xf>
    <xf numFmtId="3" fontId="55" fillId="33" borderId="0" xfId="0" applyNumberFormat="1" applyFont="1" applyFill="1" applyAlignment="1">
      <alignment/>
    </xf>
    <xf numFmtId="3" fontId="54" fillId="33" borderId="10" xfId="0" applyNumberFormat="1" applyFont="1" applyFill="1" applyBorder="1" applyAlignment="1">
      <alignment vertical="center" wrapText="1"/>
    </xf>
    <xf numFmtId="3" fontId="49" fillId="33" borderId="10" xfId="0" applyNumberFormat="1" applyFont="1" applyFill="1" applyBorder="1" applyAlignment="1">
      <alignment horizontal="center"/>
    </xf>
    <xf numFmtId="3" fontId="49" fillId="33" borderId="10" xfId="0" applyNumberFormat="1" applyFont="1" applyFill="1" applyBorder="1" applyAlignment="1">
      <alignment/>
    </xf>
    <xf numFmtId="3" fontId="49" fillId="33" borderId="10" xfId="46" applyNumberFormat="1" applyFont="1" applyFill="1" applyBorder="1" applyAlignment="1">
      <alignment/>
    </xf>
    <xf numFmtId="3" fontId="49" fillId="33" borderId="10" xfId="0" applyNumberFormat="1" applyFont="1" applyFill="1" applyBorder="1" applyAlignment="1">
      <alignment horizontal="right"/>
    </xf>
    <xf numFmtId="3" fontId="49" fillId="33" borderId="10" xfId="0" applyNumberFormat="1" applyFont="1" applyFill="1" applyBorder="1" applyAlignment="1">
      <alignment horizontal="right" vertical="center" wrapText="1"/>
    </xf>
    <xf numFmtId="3" fontId="53" fillId="33" borderId="0" xfId="0" applyNumberFormat="1" applyFont="1" applyFill="1" applyAlignment="1">
      <alignment/>
    </xf>
    <xf numFmtId="3" fontId="54" fillId="33" borderId="10" xfId="0" applyNumberFormat="1" applyFont="1" applyFill="1" applyBorder="1" applyAlignment="1">
      <alignment horizontal="center"/>
    </xf>
    <xf numFmtId="3" fontId="54" fillId="33" borderId="10" xfId="46" applyNumberFormat="1" applyFont="1" applyFill="1" applyBorder="1" applyAlignment="1">
      <alignment/>
    </xf>
    <xf numFmtId="3" fontId="56" fillId="33" borderId="0" xfId="0" applyNumberFormat="1" applyFont="1" applyFill="1" applyAlignment="1">
      <alignment/>
    </xf>
    <xf numFmtId="3" fontId="54" fillId="33" borderId="10" xfId="0" applyNumberFormat="1" applyFont="1" applyFill="1" applyBorder="1" applyAlignment="1">
      <alignment/>
    </xf>
    <xf numFmtId="3" fontId="49" fillId="33" borderId="10" xfId="46" applyNumberFormat="1" applyFont="1" applyFill="1" applyBorder="1" applyAlignment="1">
      <alignment/>
    </xf>
    <xf numFmtId="3" fontId="54" fillId="33" borderId="10" xfId="46" applyNumberFormat="1" applyFont="1" applyFill="1" applyBorder="1" applyAlignment="1">
      <alignment horizontal="right"/>
    </xf>
    <xf numFmtId="3" fontId="54" fillId="33" borderId="10" xfId="46" applyNumberFormat="1" applyFont="1" applyFill="1" applyBorder="1" applyAlignment="1">
      <alignment/>
    </xf>
    <xf numFmtId="0" fontId="49" fillId="33" borderId="11" xfId="0" applyFont="1" applyFill="1" applyBorder="1" applyAlignment="1">
      <alignment/>
    </xf>
    <xf numFmtId="3" fontId="49" fillId="33" borderId="11" xfId="0" applyNumberFormat="1" applyFont="1" applyFill="1" applyBorder="1" applyAlignment="1">
      <alignment horizontal="right"/>
    </xf>
    <xf numFmtId="3" fontId="49" fillId="33" borderId="11" xfId="0" applyNumberFormat="1" applyFont="1" applyFill="1" applyBorder="1" applyAlignment="1">
      <alignment/>
    </xf>
    <xf numFmtId="3" fontId="57" fillId="33" borderId="11" xfId="0" applyNumberFormat="1" applyFont="1" applyFill="1" applyBorder="1" applyAlignment="1">
      <alignment horizontal="right"/>
    </xf>
    <xf numFmtId="3" fontId="57" fillId="33" borderId="11" xfId="0" applyNumberFormat="1" applyFont="1" applyFill="1" applyBorder="1" applyAlignment="1">
      <alignment/>
    </xf>
    <xf numFmtId="3" fontId="57" fillId="33" borderId="12" xfId="0" applyNumberFormat="1" applyFont="1" applyFill="1" applyBorder="1" applyAlignment="1">
      <alignment/>
    </xf>
    <xf numFmtId="0" fontId="58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50" fillId="33" borderId="0" xfId="0" applyFont="1" applyFill="1" applyBorder="1" applyAlignment="1">
      <alignment vertical="center"/>
    </xf>
    <xf numFmtId="0" fontId="60" fillId="33" borderId="0" xfId="0" applyFont="1" applyFill="1" applyAlignment="1" quotePrefix="1">
      <alignment vertical="center"/>
    </xf>
    <xf numFmtId="0" fontId="50" fillId="33" borderId="0" xfId="0" applyFont="1" applyFill="1" applyAlignment="1">
      <alignment horizontal="center" vertical="center"/>
    </xf>
    <xf numFmtId="3" fontId="49" fillId="33" borderId="13" xfId="0" applyNumberFormat="1" applyFont="1" applyFill="1" applyBorder="1" applyAlignment="1">
      <alignment horizontal="center"/>
    </xf>
    <xf numFmtId="3" fontId="49" fillId="33" borderId="14" xfId="0" applyNumberFormat="1" applyFont="1" applyFill="1" applyBorder="1" applyAlignment="1">
      <alignment/>
    </xf>
    <xf numFmtId="3" fontId="49" fillId="33" borderId="15" xfId="46" applyNumberFormat="1" applyFont="1" applyFill="1" applyBorder="1" applyAlignment="1">
      <alignment/>
    </xf>
    <xf numFmtId="3" fontId="49" fillId="33" borderId="15" xfId="0" applyNumberFormat="1" applyFont="1" applyFill="1" applyBorder="1" applyAlignment="1">
      <alignment horizontal="right"/>
    </xf>
    <xf numFmtId="3" fontId="49" fillId="33" borderId="15" xfId="0" applyNumberFormat="1" applyFont="1" applyFill="1" applyBorder="1" applyAlignment="1">
      <alignment/>
    </xf>
    <xf numFmtId="3" fontId="49" fillId="33" borderId="15" xfId="0" applyNumberFormat="1" applyFont="1" applyFill="1" applyBorder="1" applyAlignment="1">
      <alignment horizontal="right" vertical="center" wrapText="1"/>
    </xf>
    <xf numFmtId="3" fontId="54" fillId="33" borderId="10" xfId="0" applyNumberFormat="1" applyFont="1" applyFill="1" applyBorder="1" applyAlignment="1">
      <alignment horizontal="right" wrapText="1"/>
    </xf>
    <xf numFmtId="3" fontId="52" fillId="33" borderId="0" xfId="0" applyNumberFormat="1" applyFont="1" applyFill="1" applyAlignment="1">
      <alignment/>
    </xf>
    <xf numFmtId="0" fontId="52" fillId="33" borderId="0" xfId="0" applyFont="1" applyFill="1" applyAlignment="1">
      <alignment horizontal="left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3" fontId="49" fillId="33" borderId="10" xfId="48" applyNumberFormat="1" applyFont="1" applyFill="1" applyBorder="1" applyAlignment="1">
      <alignment/>
    </xf>
    <xf numFmtId="3" fontId="49" fillId="33" borderId="10" xfId="49" applyNumberFormat="1" applyFont="1" applyFill="1" applyBorder="1" applyAlignment="1">
      <alignment/>
    </xf>
    <xf numFmtId="3" fontId="54" fillId="33" borderId="10" xfId="48" applyNumberFormat="1" applyFont="1" applyFill="1" applyBorder="1" applyAlignment="1">
      <alignment/>
    </xf>
    <xf numFmtId="3" fontId="49" fillId="33" borderId="15" xfId="48" applyNumberFormat="1" applyFont="1" applyFill="1" applyBorder="1" applyAlignment="1">
      <alignment/>
    </xf>
    <xf numFmtId="3" fontId="61" fillId="33" borderId="0" xfId="0" applyNumberFormat="1" applyFont="1" applyFill="1" applyAlignment="1">
      <alignment/>
    </xf>
    <xf numFmtId="0" fontId="50" fillId="33" borderId="0" xfId="0" applyFont="1" applyFill="1" applyAlignment="1">
      <alignment horizontal="right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C143"/>
  <sheetViews>
    <sheetView tabSelected="1" zoomScale="90" zoomScaleNormal="90" zoomScalePageLayoutView="0" workbookViewId="0" topLeftCell="A23">
      <selection activeCell="B52" sqref="B52"/>
    </sheetView>
  </sheetViews>
  <sheetFormatPr defaultColWidth="11.421875" defaultRowHeight="12.75"/>
  <cols>
    <col min="1" max="1" width="5.57421875" style="2" customWidth="1"/>
    <col min="2" max="4" width="4.7109375" style="2" customWidth="1"/>
    <col min="5" max="5" width="39.140625" style="2" customWidth="1"/>
    <col min="6" max="6" width="14.57421875" style="2" customWidth="1"/>
    <col min="7" max="7" width="14.7109375" style="2" bestFit="1" customWidth="1"/>
    <col min="8" max="8" width="15.421875" style="2" customWidth="1"/>
    <col min="9" max="10" width="11.57421875" style="2" customWidth="1"/>
    <col min="11" max="11" width="12.00390625" style="2" customWidth="1"/>
    <col min="12" max="12" width="11.57421875" style="2" customWidth="1"/>
    <col min="13" max="13" width="14.00390625" style="2" customWidth="1"/>
    <col min="14" max="14" width="13.57421875" style="2" hidden="1" customWidth="1"/>
    <col min="15" max="15" width="12.421875" style="2" hidden="1" customWidth="1"/>
    <col min="16" max="16" width="12.7109375" style="2" hidden="1" customWidth="1"/>
    <col min="17" max="17" width="12.421875" style="2" hidden="1" customWidth="1"/>
    <col min="18" max="18" width="14.57421875" style="2" hidden="1" customWidth="1"/>
    <col min="19" max="19" width="15.57421875" style="2" hidden="1" customWidth="1"/>
    <col min="20" max="23" width="12.421875" style="2" hidden="1" customWidth="1"/>
    <col min="24" max="24" width="13.8515625" style="2" hidden="1" customWidth="1"/>
    <col min="25" max="25" width="12.7109375" style="2" hidden="1" customWidth="1"/>
    <col min="26" max="26" width="14.00390625" style="2" customWidth="1"/>
    <col min="27" max="27" width="14.421875" style="2" customWidth="1"/>
    <col min="28" max="28" width="14.28125" style="2" customWidth="1"/>
    <col min="29" max="29" width="12.57421875" style="2" customWidth="1"/>
    <col min="30" max="16384" width="11.421875" style="2" customWidth="1"/>
  </cols>
  <sheetData>
    <row r="8" ht="14.25" customHeight="1"/>
    <row r="9" spans="1:29" ht="18.75">
      <c r="A9" s="65" t="s">
        <v>21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ht="15">
      <c r="AC10" s="3" t="s">
        <v>19</v>
      </c>
    </row>
    <row r="11" spans="1:5" ht="15">
      <c r="A11" s="4" t="s">
        <v>8</v>
      </c>
      <c r="E11" s="47">
        <v>30</v>
      </c>
    </row>
    <row r="12" spans="1:28" ht="15">
      <c r="A12" s="4" t="s">
        <v>9</v>
      </c>
      <c r="E12" s="4" t="s">
        <v>23</v>
      </c>
      <c r="AB12" s="5"/>
    </row>
    <row r="13" spans="1:28" ht="15">
      <c r="A13" s="4" t="s">
        <v>10</v>
      </c>
      <c r="E13" s="4" t="s">
        <v>70</v>
      </c>
      <c r="AB13" s="5"/>
    </row>
    <row r="14" spans="1:28" ht="15">
      <c r="A14" s="4" t="s">
        <v>11</v>
      </c>
      <c r="E14" s="4" t="s">
        <v>71</v>
      </c>
      <c r="J14" s="5"/>
      <c r="AB14" s="5"/>
    </row>
    <row r="15" spans="1:28" ht="15">
      <c r="A15" s="4" t="s">
        <v>12</v>
      </c>
      <c r="E15" s="4" t="s">
        <v>72</v>
      </c>
      <c r="H15" s="46" t="s">
        <v>108</v>
      </c>
      <c r="K15" s="55" t="s">
        <v>120</v>
      </c>
      <c r="AB15" s="5"/>
    </row>
    <row r="16" spans="1:28" ht="15">
      <c r="A16" s="4" t="s">
        <v>13</v>
      </c>
      <c r="E16" s="4" t="s">
        <v>72</v>
      </c>
      <c r="F16" s="5"/>
      <c r="H16" s="5"/>
      <c r="I16" s="5"/>
      <c r="J16" s="5"/>
      <c r="K16" s="5"/>
      <c r="L16" s="5"/>
      <c r="P16" s="5"/>
      <c r="AB16" s="5"/>
    </row>
    <row r="17" spans="1:28" ht="15">
      <c r="A17" s="4" t="s">
        <v>14</v>
      </c>
      <c r="E17" s="4" t="s">
        <v>73</v>
      </c>
      <c r="F17" s="5"/>
      <c r="G17" s="5"/>
      <c r="I17" s="5"/>
      <c r="J17" s="5"/>
      <c r="K17" s="5"/>
      <c r="L17" s="5"/>
      <c r="O17" s="5"/>
      <c r="AB17" s="5"/>
    </row>
    <row r="18" s="6" customFormat="1" ht="13.5" thickBot="1"/>
    <row r="19" spans="1:29" s="7" customFormat="1" ht="15">
      <c r="A19" s="63" t="s">
        <v>5</v>
      </c>
      <c r="B19" s="56" t="s">
        <v>0</v>
      </c>
      <c r="C19" s="56" t="s">
        <v>1</v>
      </c>
      <c r="D19" s="56" t="s">
        <v>2</v>
      </c>
      <c r="E19" s="61" t="s">
        <v>4</v>
      </c>
      <c r="F19" s="56" t="s">
        <v>7</v>
      </c>
      <c r="G19" s="56" t="s">
        <v>3</v>
      </c>
      <c r="H19" s="56" t="s">
        <v>15</v>
      </c>
      <c r="I19" s="56" t="s">
        <v>77</v>
      </c>
      <c r="J19" s="56" t="s">
        <v>78</v>
      </c>
      <c r="K19" s="56" t="s">
        <v>79</v>
      </c>
      <c r="L19" s="56" t="s">
        <v>80</v>
      </c>
      <c r="M19" s="48">
        <v>1</v>
      </c>
      <c r="N19" s="48"/>
      <c r="O19" s="48"/>
      <c r="P19" s="48"/>
      <c r="Q19" s="48"/>
      <c r="R19" s="48">
        <v>2</v>
      </c>
      <c r="S19" s="56" t="s">
        <v>87</v>
      </c>
      <c r="T19" s="48"/>
      <c r="U19" s="48"/>
      <c r="V19" s="48"/>
      <c r="W19" s="48"/>
      <c r="X19" s="48">
        <v>3</v>
      </c>
      <c r="Y19" s="48" t="s">
        <v>75</v>
      </c>
      <c r="Z19" s="56" t="s">
        <v>17</v>
      </c>
      <c r="AA19" s="56" t="s">
        <v>18</v>
      </c>
      <c r="AB19" s="56" t="s">
        <v>16</v>
      </c>
      <c r="AC19" s="66" t="s">
        <v>22</v>
      </c>
    </row>
    <row r="20" spans="1:29" ht="40.5" customHeight="1">
      <c r="A20" s="64"/>
      <c r="B20" s="57"/>
      <c r="C20" s="57"/>
      <c r="D20" s="57"/>
      <c r="E20" s="62"/>
      <c r="F20" s="57"/>
      <c r="G20" s="57"/>
      <c r="H20" s="57"/>
      <c r="I20" s="57"/>
      <c r="J20" s="57"/>
      <c r="K20" s="57"/>
      <c r="L20" s="57"/>
      <c r="M20" s="49" t="s">
        <v>81</v>
      </c>
      <c r="N20" s="49" t="s">
        <v>82</v>
      </c>
      <c r="O20" s="49" t="s">
        <v>83</v>
      </c>
      <c r="P20" s="49" t="s">
        <v>84</v>
      </c>
      <c r="Q20" s="49" t="s">
        <v>85</v>
      </c>
      <c r="R20" s="49" t="s">
        <v>86</v>
      </c>
      <c r="S20" s="57" t="s">
        <v>74</v>
      </c>
      <c r="T20" s="49" t="s">
        <v>88</v>
      </c>
      <c r="U20" s="49" t="s">
        <v>89</v>
      </c>
      <c r="V20" s="49" t="s">
        <v>90</v>
      </c>
      <c r="W20" s="49" t="s">
        <v>91</v>
      </c>
      <c r="X20" s="49" t="s">
        <v>92</v>
      </c>
      <c r="Y20" s="49" t="s">
        <v>76</v>
      </c>
      <c r="Z20" s="57"/>
      <c r="AA20" s="57"/>
      <c r="AB20" s="57"/>
      <c r="AC20" s="67"/>
    </row>
    <row r="21" spans="1:29" s="11" customFormat="1" ht="13.5">
      <c r="A21" s="8"/>
      <c r="B21" s="8"/>
      <c r="C21" s="8"/>
      <c r="D21" s="8"/>
      <c r="E21" s="9" t="s">
        <v>29</v>
      </c>
      <c r="F21" s="10">
        <f aca="true" t="shared" si="0" ref="F21:AC21">+F22+F115</f>
        <v>3548481992</v>
      </c>
      <c r="G21" s="10">
        <f t="shared" si="0"/>
        <v>450000000</v>
      </c>
      <c r="H21" s="10">
        <f t="shared" si="0"/>
        <v>3998481992</v>
      </c>
      <c r="I21" s="10">
        <f t="shared" si="0"/>
        <v>39210442</v>
      </c>
      <c r="J21" s="10">
        <f t="shared" si="0"/>
        <v>41978036</v>
      </c>
      <c r="K21" s="10">
        <f t="shared" si="0"/>
        <v>87637880</v>
      </c>
      <c r="L21" s="10">
        <f t="shared" si="0"/>
        <v>149340791</v>
      </c>
      <c r="M21" s="10">
        <f t="shared" si="0"/>
        <v>318167149</v>
      </c>
      <c r="N21" s="10">
        <f t="shared" si="0"/>
        <v>0</v>
      </c>
      <c r="O21" s="10">
        <f t="shared" si="0"/>
        <v>0</v>
      </c>
      <c r="P21" s="10">
        <f t="shared" si="0"/>
        <v>0</v>
      </c>
      <c r="Q21" s="10">
        <f t="shared" si="0"/>
        <v>0</v>
      </c>
      <c r="R21" s="10">
        <f t="shared" si="0"/>
        <v>0</v>
      </c>
      <c r="S21" s="10">
        <f t="shared" si="0"/>
        <v>318167149</v>
      </c>
      <c r="T21" s="10">
        <f t="shared" si="0"/>
        <v>0</v>
      </c>
      <c r="U21" s="10">
        <f t="shared" si="0"/>
        <v>0</v>
      </c>
      <c r="V21" s="10">
        <f t="shared" si="0"/>
        <v>0</v>
      </c>
      <c r="W21" s="10">
        <f t="shared" si="0"/>
        <v>0</v>
      </c>
      <c r="X21" s="10">
        <f t="shared" si="0"/>
        <v>0</v>
      </c>
      <c r="Y21" s="10">
        <f t="shared" si="0"/>
        <v>0</v>
      </c>
      <c r="Z21" s="10">
        <f t="shared" si="0"/>
        <v>318167149</v>
      </c>
      <c r="AA21" s="10">
        <f t="shared" si="0"/>
        <v>3650314843</v>
      </c>
      <c r="AB21" s="10">
        <f t="shared" si="0"/>
        <v>318167149</v>
      </c>
      <c r="AC21" s="10">
        <f t="shared" si="0"/>
        <v>0</v>
      </c>
    </row>
    <row r="22" spans="1:29" s="11" customFormat="1" ht="13.5">
      <c r="A22" s="8"/>
      <c r="B22" s="8"/>
      <c r="C22" s="8"/>
      <c r="D22" s="8"/>
      <c r="E22" s="9" t="s">
        <v>30</v>
      </c>
      <c r="F22" s="10">
        <f>+F23+F38+F58+F95</f>
        <v>1649263719</v>
      </c>
      <c r="G22" s="10">
        <f aca="true" t="shared" si="1" ref="G22:AA22">+G23+G38+G58+G95</f>
        <v>275000000</v>
      </c>
      <c r="H22" s="10">
        <f t="shared" si="1"/>
        <v>1924263719</v>
      </c>
      <c r="I22" s="10">
        <f t="shared" si="1"/>
        <v>39210442</v>
      </c>
      <c r="J22" s="10">
        <f t="shared" si="1"/>
        <v>41978036</v>
      </c>
      <c r="K22" s="10">
        <f t="shared" si="1"/>
        <v>87637880</v>
      </c>
      <c r="L22" s="10">
        <f t="shared" si="1"/>
        <v>149340791</v>
      </c>
      <c r="M22" s="10">
        <f t="shared" si="1"/>
        <v>318167149</v>
      </c>
      <c r="N22" s="10">
        <f t="shared" si="1"/>
        <v>0</v>
      </c>
      <c r="O22" s="10">
        <f t="shared" si="1"/>
        <v>0</v>
      </c>
      <c r="P22" s="10">
        <f t="shared" si="1"/>
        <v>0</v>
      </c>
      <c r="Q22" s="10">
        <f t="shared" si="1"/>
        <v>0</v>
      </c>
      <c r="R22" s="10">
        <f t="shared" si="1"/>
        <v>0</v>
      </c>
      <c r="S22" s="10">
        <f t="shared" si="1"/>
        <v>318167149</v>
      </c>
      <c r="T22" s="10">
        <f t="shared" si="1"/>
        <v>0</v>
      </c>
      <c r="U22" s="10">
        <f t="shared" si="1"/>
        <v>0</v>
      </c>
      <c r="V22" s="10">
        <f t="shared" si="1"/>
        <v>0</v>
      </c>
      <c r="W22" s="10">
        <f t="shared" si="1"/>
        <v>0</v>
      </c>
      <c r="X22" s="10">
        <f t="shared" si="1"/>
        <v>0</v>
      </c>
      <c r="Y22" s="10">
        <f t="shared" si="1"/>
        <v>0</v>
      </c>
      <c r="Z22" s="10">
        <f t="shared" si="1"/>
        <v>318167149</v>
      </c>
      <c r="AA22" s="10">
        <f t="shared" si="1"/>
        <v>1576096570</v>
      </c>
      <c r="AB22" s="10">
        <f>+AB23+AB38+AB58+AB95</f>
        <v>318167149</v>
      </c>
      <c r="AC22" s="10">
        <f>+AC23+AC38+AC58+AC95</f>
        <v>0</v>
      </c>
    </row>
    <row r="23" spans="1:29" s="11" customFormat="1" ht="13.5">
      <c r="A23" s="8">
        <v>100</v>
      </c>
      <c r="B23" s="8"/>
      <c r="C23" s="8"/>
      <c r="D23" s="8"/>
      <c r="E23" s="9" t="s">
        <v>31</v>
      </c>
      <c r="F23" s="10">
        <f>F24+F29+F31</f>
        <v>497580000</v>
      </c>
      <c r="G23" s="10">
        <f aca="true" t="shared" si="2" ref="G23:AC23">G24+G29+G31</f>
        <v>50000000</v>
      </c>
      <c r="H23" s="10">
        <f t="shared" si="2"/>
        <v>547580000</v>
      </c>
      <c r="I23" s="10">
        <f t="shared" si="2"/>
        <v>31090000</v>
      </c>
      <c r="J23" s="10">
        <f>J24+J29+J31</f>
        <v>31920000</v>
      </c>
      <c r="K23" s="10">
        <f>K24+K29+K31</f>
        <v>30670000</v>
      </c>
      <c r="L23" s="10">
        <f>L24+L29+L31</f>
        <v>41070000</v>
      </c>
      <c r="M23" s="10">
        <f t="shared" si="2"/>
        <v>134750000</v>
      </c>
      <c r="N23" s="10">
        <f>N24+N29+N31</f>
        <v>0</v>
      </c>
      <c r="O23" s="10">
        <f>O24+O29+O31</f>
        <v>0</v>
      </c>
      <c r="P23" s="10">
        <f>P24+P29+P31</f>
        <v>0</v>
      </c>
      <c r="Q23" s="10">
        <f>Q24+Q29+Q31</f>
        <v>0</v>
      </c>
      <c r="R23" s="10">
        <f t="shared" si="2"/>
        <v>0</v>
      </c>
      <c r="S23" s="10">
        <f t="shared" si="2"/>
        <v>134750000</v>
      </c>
      <c r="T23" s="10">
        <f>T24+T29+T31</f>
        <v>0</v>
      </c>
      <c r="U23" s="10">
        <f t="shared" si="2"/>
        <v>0</v>
      </c>
      <c r="V23" s="10">
        <f t="shared" si="2"/>
        <v>0</v>
      </c>
      <c r="W23" s="10">
        <f t="shared" si="2"/>
        <v>0</v>
      </c>
      <c r="X23" s="10">
        <f t="shared" si="2"/>
        <v>0</v>
      </c>
      <c r="Y23" s="10">
        <f t="shared" si="2"/>
        <v>0</v>
      </c>
      <c r="Z23" s="10">
        <f t="shared" si="2"/>
        <v>134750000</v>
      </c>
      <c r="AA23" s="10">
        <f t="shared" si="2"/>
        <v>412830000</v>
      </c>
      <c r="AB23" s="10">
        <f t="shared" si="2"/>
        <v>134750000</v>
      </c>
      <c r="AC23" s="10">
        <f t="shared" si="2"/>
        <v>0</v>
      </c>
    </row>
    <row r="24" spans="1:29" s="11" customFormat="1" ht="13.5">
      <c r="A24" s="8">
        <v>110</v>
      </c>
      <c r="B24" s="8"/>
      <c r="C24" s="8"/>
      <c r="D24" s="8"/>
      <c r="E24" s="9" t="s">
        <v>39</v>
      </c>
      <c r="F24" s="12">
        <f aca="true" t="shared" si="3" ref="F24:AC24">SUM(F25:F28)</f>
        <v>140230000</v>
      </c>
      <c r="G24" s="12">
        <f t="shared" si="3"/>
        <v>0</v>
      </c>
      <c r="H24" s="12">
        <f t="shared" si="3"/>
        <v>140230000</v>
      </c>
      <c r="I24" s="12">
        <f>SUM(I25:I28)</f>
        <v>10240000</v>
      </c>
      <c r="J24" s="12">
        <f>SUM(J25:J28)</f>
        <v>5290000</v>
      </c>
      <c r="K24" s="12">
        <f>SUM(K25:K28)</f>
        <v>10240000</v>
      </c>
      <c r="L24" s="12">
        <f>SUM(L25:L28)</f>
        <v>10240000</v>
      </c>
      <c r="M24" s="12">
        <f t="shared" si="3"/>
        <v>36010000</v>
      </c>
      <c r="N24" s="12">
        <f t="shared" si="3"/>
        <v>0</v>
      </c>
      <c r="O24" s="12">
        <f t="shared" si="3"/>
        <v>0</v>
      </c>
      <c r="P24" s="12">
        <f t="shared" si="3"/>
        <v>0</v>
      </c>
      <c r="Q24" s="12">
        <f t="shared" si="3"/>
        <v>0</v>
      </c>
      <c r="R24" s="12">
        <f t="shared" si="3"/>
        <v>0</v>
      </c>
      <c r="S24" s="12">
        <f t="shared" si="3"/>
        <v>36010000</v>
      </c>
      <c r="T24" s="12">
        <f>SUM(T25:T28)</f>
        <v>0</v>
      </c>
      <c r="U24" s="12">
        <f t="shared" si="3"/>
        <v>0</v>
      </c>
      <c r="V24" s="12">
        <f t="shared" si="3"/>
        <v>0</v>
      </c>
      <c r="W24" s="12">
        <f t="shared" si="3"/>
        <v>0</v>
      </c>
      <c r="X24" s="12">
        <f t="shared" si="3"/>
        <v>0</v>
      </c>
      <c r="Y24" s="12">
        <f t="shared" si="3"/>
        <v>0</v>
      </c>
      <c r="Z24" s="12">
        <f t="shared" si="3"/>
        <v>36010000</v>
      </c>
      <c r="AA24" s="12">
        <f t="shared" si="3"/>
        <v>104220000</v>
      </c>
      <c r="AB24" s="12">
        <f t="shared" si="3"/>
        <v>36010000</v>
      </c>
      <c r="AC24" s="12">
        <f t="shared" si="3"/>
        <v>0</v>
      </c>
    </row>
    <row r="25" spans="1:29" s="11" customFormat="1" ht="13.5">
      <c r="A25" s="13">
        <v>111</v>
      </c>
      <c r="B25" s="13">
        <v>30</v>
      </c>
      <c r="C25" s="13" t="s">
        <v>24</v>
      </c>
      <c r="D25" s="13">
        <v>9</v>
      </c>
      <c r="E25" s="14" t="s">
        <v>25</v>
      </c>
      <c r="F25" s="15">
        <v>67800000</v>
      </c>
      <c r="G25" s="14">
        <v>0</v>
      </c>
      <c r="H25" s="14">
        <f>+F25+G25</f>
        <v>67800000</v>
      </c>
      <c r="I25" s="14">
        <f>4600000+450000</f>
        <v>5050000</v>
      </c>
      <c r="J25" s="14">
        <v>4600000</v>
      </c>
      <c r="K25" s="14">
        <f>4600000+450000</f>
        <v>5050000</v>
      </c>
      <c r="L25" s="14">
        <v>5050000</v>
      </c>
      <c r="M25" s="16">
        <f>SUM(I25:L25)</f>
        <v>19750000</v>
      </c>
      <c r="N25" s="14">
        <v>0</v>
      </c>
      <c r="O25" s="14">
        <v>0</v>
      </c>
      <c r="P25" s="14">
        <v>0</v>
      </c>
      <c r="Q25" s="14">
        <v>0</v>
      </c>
      <c r="R25" s="16">
        <f>SUM(N25:Q25)</f>
        <v>0</v>
      </c>
      <c r="S25" s="14">
        <f>+M25+R25</f>
        <v>19750000</v>
      </c>
      <c r="T25" s="14">
        <v>0</v>
      </c>
      <c r="U25" s="14">
        <v>0</v>
      </c>
      <c r="V25" s="14">
        <v>0</v>
      </c>
      <c r="W25" s="14">
        <v>0</v>
      </c>
      <c r="X25" s="16">
        <f>SUM(T25:W25)</f>
        <v>0</v>
      </c>
      <c r="Y25" s="16">
        <f>+X25</f>
        <v>0</v>
      </c>
      <c r="Z25" s="17">
        <f>+X25+S25</f>
        <v>19750000</v>
      </c>
      <c r="AA25" s="14">
        <f>+H25-Z25</f>
        <v>48050000</v>
      </c>
      <c r="AB25" s="14">
        <f>+Z25</f>
        <v>19750000</v>
      </c>
      <c r="AC25" s="14">
        <f>+Z25-AB25</f>
        <v>0</v>
      </c>
    </row>
    <row r="26" spans="1:29" s="11" customFormat="1" ht="13.5">
      <c r="A26" s="13">
        <v>112</v>
      </c>
      <c r="B26" s="13">
        <v>30</v>
      </c>
      <c r="C26" s="13" t="s">
        <v>24</v>
      </c>
      <c r="D26" s="13">
        <v>9</v>
      </c>
      <c r="E26" s="14" t="s">
        <v>26</v>
      </c>
      <c r="F26" s="15">
        <v>54000000</v>
      </c>
      <c r="G26" s="14">
        <v>0</v>
      </c>
      <c r="H26" s="14">
        <f>+F26+G26</f>
        <v>54000000</v>
      </c>
      <c r="I26" s="14">
        <v>4500000</v>
      </c>
      <c r="J26" s="14">
        <v>0</v>
      </c>
      <c r="K26" s="14">
        <v>4500000</v>
      </c>
      <c r="L26" s="14">
        <v>4500000</v>
      </c>
      <c r="M26" s="16">
        <f>SUM(I26:L26)</f>
        <v>13500000</v>
      </c>
      <c r="N26" s="14">
        <v>0</v>
      </c>
      <c r="O26" s="14">
        <v>0</v>
      </c>
      <c r="P26" s="14">
        <v>0</v>
      </c>
      <c r="Q26" s="14">
        <v>0</v>
      </c>
      <c r="R26" s="16">
        <f>SUM(N26:Q26)</f>
        <v>0</v>
      </c>
      <c r="S26" s="14">
        <f>+M26+R26</f>
        <v>13500000</v>
      </c>
      <c r="T26" s="14">
        <v>0</v>
      </c>
      <c r="U26" s="14">
        <v>0</v>
      </c>
      <c r="V26" s="14">
        <v>0</v>
      </c>
      <c r="W26" s="14">
        <v>0</v>
      </c>
      <c r="X26" s="16">
        <f>SUM(T26:W26)</f>
        <v>0</v>
      </c>
      <c r="Y26" s="16">
        <f>+X26</f>
        <v>0</v>
      </c>
      <c r="Z26" s="17">
        <f>+X26+S26</f>
        <v>13500000</v>
      </c>
      <c r="AA26" s="14">
        <f>+H26-Z26</f>
        <v>40500000</v>
      </c>
      <c r="AB26" s="14">
        <f>+Z26</f>
        <v>13500000</v>
      </c>
      <c r="AC26" s="14">
        <f>+Z26-AB26</f>
        <v>0</v>
      </c>
    </row>
    <row r="27" spans="1:29" s="11" customFormat="1" ht="13.5">
      <c r="A27" s="13">
        <v>113</v>
      </c>
      <c r="B27" s="13">
        <v>30</v>
      </c>
      <c r="C27" s="13" t="s">
        <v>24</v>
      </c>
      <c r="D27" s="13">
        <v>9</v>
      </c>
      <c r="E27" s="14" t="s">
        <v>27</v>
      </c>
      <c r="F27" s="15">
        <v>8280000</v>
      </c>
      <c r="G27" s="14">
        <v>0</v>
      </c>
      <c r="H27" s="14">
        <f>+F27+G27</f>
        <v>8280000</v>
      </c>
      <c r="I27" s="14">
        <v>690000</v>
      </c>
      <c r="J27" s="14">
        <v>690000</v>
      </c>
      <c r="K27" s="14">
        <v>690000</v>
      </c>
      <c r="L27" s="14">
        <v>690000</v>
      </c>
      <c r="M27" s="16">
        <f>SUM(I27:L27)</f>
        <v>2760000</v>
      </c>
      <c r="N27" s="14">
        <v>0</v>
      </c>
      <c r="O27" s="14">
        <v>0</v>
      </c>
      <c r="P27" s="14">
        <v>0</v>
      </c>
      <c r="Q27" s="14">
        <v>0</v>
      </c>
      <c r="R27" s="16">
        <f>SUM(N27:Q27)</f>
        <v>0</v>
      </c>
      <c r="S27" s="14">
        <f>+M27+R27</f>
        <v>2760000</v>
      </c>
      <c r="T27" s="14">
        <v>0</v>
      </c>
      <c r="U27" s="14">
        <v>0</v>
      </c>
      <c r="V27" s="14">
        <v>0</v>
      </c>
      <c r="W27" s="14">
        <v>0</v>
      </c>
      <c r="X27" s="16">
        <f>SUM(T27:W27)</f>
        <v>0</v>
      </c>
      <c r="Y27" s="16">
        <f>+X27</f>
        <v>0</v>
      </c>
      <c r="Z27" s="17">
        <f>+X27+S27</f>
        <v>2760000</v>
      </c>
      <c r="AA27" s="14">
        <f>+H27-Z27</f>
        <v>5520000</v>
      </c>
      <c r="AB27" s="14">
        <f>+Z27</f>
        <v>2760000</v>
      </c>
      <c r="AC27" s="14">
        <f>+Z27-AB27</f>
        <v>0</v>
      </c>
    </row>
    <row r="28" spans="1:29" s="11" customFormat="1" ht="13.5">
      <c r="A28" s="13">
        <v>114</v>
      </c>
      <c r="B28" s="13">
        <v>30</v>
      </c>
      <c r="C28" s="13" t="s">
        <v>24</v>
      </c>
      <c r="D28" s="13">
        <v>9</v>
      </c>
      <c r="E28" s="14" t="s">
        <v>28</v>
      </c>
      <c r="F28" s="15">
        <v>10150000</v>
      </c>
      <c r="G28" s="14">
        <v>0</v>
      </c>
      <c r="H28" s="14">
        <f>+F28+G28</f>
        <v>10150000</v>
      </c>
      <c r="I28" s="14">
        <v>0</v>
      </c>
      <c r="J28" s="14">
        <v>0</v>
      </c>
      <c r="K28" s="14">
        <v>0</v>
      </c>
      <c r="L28" s="14">
        <v>0</v>
      </c>
      <c r="M28" s="16">
        <f>SUM(I28:L28)</f>
        <v>0</v>
      </c>
      <c r="N28" s="14">
        <v>0</v>
      </c>
      <c r="O28" s="14">
        <v>0</v>
      </c>
      <c r="P28" s="14">
        <v>0</v>
      </c>
      <c r="Q28" s="14">
        <v>0</v>
      </c>
      <c r="R28" s="16">
        <f>SUM(N28:Q28)</f>
        <v>0</v>
      </c>
      <c r="S28" s="14">
        <f>+M28+R28</f>
        <v>0</v>
      </c>
      <c r="T28" s="14">
        <v>0</v>
      </c>
      <c r="U28" s="14">
        <v>0</v>
      </c>
      <c r="V28" s="14">
        <v>0</v>
      </c>
      <c r="W28" s="14">
        <v>0</v>
      </c>
      <c r="X28" s="16">
        <f>SUM(T28:W28)</f>
        <v>0</v>
      </c>
      <c r="Y28" s="16">
        <f>+X28</f>
        <v>0</v>
      </c>
      <c r="Z28" s="17">
        <f>+X28+S28</f>
        <v>0</v>
      </c>
      <c r="AA28" s="14">
        <f>+H28-Z28</f>
        <v>10150000</v>
      </c>
      <c r="AB28" s="14">
        <f>+Z28</f>
        <v>0</v>
      </c>
      <c r="AC28" s="14">
        <f>+Z28-AB28</f>
        <v>0</v>
      </c>
    </row>
    <row r="29" spans="1:29" s="11" customFormat="1" ht="13.5">
      <c r="A29" s="19">
        <v>130</v>
      </c>
      <c r="B29" s="19"/>
      <c r="C29" s="19"/>
      <c r="D29" s="19"/>
      <c r="E29" s="9" t="s">
        <v>32</v>
      </c>
      <c r="F29" s="20">
        <f aca="true" t="shared" si="4" ref="F29:AC29">+F30</f>
        <v>6500000</v>
      </c>
      <c r="G29" s="20">
        <f t="shared" si="4"/>
        <v>0</v>
      </c>
      <c r="H29" s="20">
        <f t="shared" si="4"/>
        <v>6500000</v>
      </c>
      <c r="I29" s="20">
        <f t="shared" si="4"/>
        <v>0</v>
      </c>
      <c r="J29" s="20">
        <f t="shared" si="4"/>
        <v>280000</v>
      </c>
      <c r="K29" s="20">
        <f t="shared" si="4"/>
        <v>280000</v>
      </c>
      <c r="L29" s="20">
        <f t="shared" si="4"/>
        <v>280000</v>
      </c>
      <c r="M29" s="20">
        <f t="shared" si="4"/>
        <v>840000</v>
      </c>
      <c r="N29" s="20">
        <f t="shared" si="4"/>
        <v>0</v>
      </c>
      <c r="O29" s="20">
        <f t="shared" si="4"/>
        <v>0</v>
      </c>
      <c r="P29" s="20">
        <f t="shared" si="4"/>
        <v>0</v>
      </c>
      <c r="Q29" s="20">
        <f t="shared" si="4"/>
        <v>0</v>
      </c>
      <c r="R29" s="20">
        <f t="shared" si="4"/>
        <v>0</v>
      </c>
      <c r="S29" s="20">
        <f t="shared" si="4"/>
        <v>840000</v>
      </c>
      <c r="T29" s="20">
        <f t="shared" si="4"/>
        <v>0</v>
      </c>
      <c r="U29" s="20">
        <f t="shared" si="4"/>
        <v>0</v>
      </c>
      <c r="V29" s="20">
        <f t="shared" si="4"/>
        <v>0</v>
      </c>
      <c r="W29" s="20">
        <f t="shared" si="4"/>
        <v>0</v>
      </c>
      <c r="X29" s="20">
        <f t="shared" si="4"/>
        <v>0</v>
      </c>
      <c r="Y29" s="20">
        <f t="shared" si="4"/>
        <v>0</v>
      </c>
      <c r="Z29" s="20">
        <f t="shared" si="4"/>
        <v>840000</v>
      </c>
      <c r="AA29" s="20">
        <f t="shared" si="4"/>
        <v>5660000</v>
      </c>
      <c r="AB29" s="20">
        <f t="shared" si="4"/>
        <v>840000</v>
      </c>
      <c r="AC29" s="20">
        <f t="shared" si="4"/>
        <v>0</v>
      </c>
    </row>
    <row r="30" spans="1:29" s="11" customFormat="1" ht="13.5">
      <c r="A30" s="13">
        <v>134</v>
      </c>
      <c r="B30" s="13">
        <v>30</v>
      </c>
      <c r="C30" s="13" t="s">
        <v>24</v>
      </c>
      <c r="D30" s="13">
        <v>9</v>
      </c>
      <c r="E30" s="14" t="s">
        <v>33</v>
      </c>
      <c r="F30" s="15">
        <v>6500000</v>
      </c>
      <c r="G30" s="14">
        <v>0</v>
      </c>
      <c r="H30" s="14">
        <f>+F30+G30</f>
        <v>6500000</v>
      </c>
      <c r="I30" s="14">
        <v>0</v>
      </c>
      <c r="J30" s="14">
        <v>280000</v>
      </c>
      <c r="K30" s="14">
        <v>280000</v>
      </c>
      <c r="L30" s="14">
        <v>280000</v>
      </c>
      <c r="M30" s="16">
        <f>SUM(I30:L30)</f>
        <v>840000</v>
      </c>
      <c r="N30" s="14">
        <v>0</v>
      </c>
      <c r="O30" s="14">
        <v>0</v>
      </c>
      <c r="P30" s="14">
        <v>0</v>
      </c>
      <c r="Q30" s="14">
        <v>0</v>
      </c>
      <c r="R30" s="16">
        <f>SUM(N30:Q30)</f>
        <v>0</v>
      </c>
      <c r="S30" s="14">
        <f>+M30+R30</f>
        <v>840000</v>
      </c>
      <c r="T30" s="14">
        <v>0</v>
      </c>
      <c r="U30" s="14">
        <v>0</v>
      </c>
      <c r="V30" s="14">
        <v>0</v>
      </c>
      <c r="W30" s="14">
        <v>0</v>
      </c>
      <c r="X30" s="16">
        <f>SUM(T30:W30)</f>
        <v>0</v>
      </c>
      <c r="Y30" s="16">
        <f>SUM(T30:W30)</f>
        <v>0</v>
      </c>
      <c r="Z30" s="17">
        <f>+X30+S30</f>
        <v>840000</v>
      </c>
      <c r="AA30" s="14">
        <f>+H30-Z30</f>
        <v>5660000</v>
      </c>
      <c r="AB30" s="14">
        <f>+Z30</f>
        <v>840000</v>
      </c>
      <c r="AC30" s="14">
        <f>+Z30-AB30</f>
        <v>0</v>
      </c>
    </row>
    <row r="31" spans="1:29" s="21" customFormat="1" ht="13.5">
      <c r="A31" s="19">
        <v>140</v>
      </c>
      <c r="B31" s="19"/>
      <c r="C31" s="19"/>
      <c r="D31" s="19"/>
      <c r="E31" s="9" t="s">
        <v>38</v>
      </c>
      <c r="F31" s="22">
        <f>SUM(F32:F37)</f>
        <v>350850000</v>
      </c>
      <c r="G31" s="22">
        <f aca="true" t="shared" si="5" ref="G31:AC31">SUM(G32:G37)</f>
        <v>50000000</v>
      </c>
      <c r="H31" s="22">
        <f t="shared" si="5"/>
        <v>400850000</v>
      </c>
      <c r="I31" s="22">
        <f t="shared" si="5"/>
        <v>20850000</v>
      </c>
      <c r="J31" s="22">
        <f>SUM(J32:J37)</f>
        <v>26350000</v>
      </c>
      <c r="K31" s="22">
        <f>SUM(K32:K37)</f>
        <v>20150000</v>
      </c>
      <c r="L31" s="22">
        <f>SUM(L32:L37)</f>
        <v>30550000</v>
      </c>
      <c r="M31" s="22">
        <f t="shared" si="5"/>
        <v>97900000</v>
      </c>
      <c r="N31" s="22">
        <f>SUM(N32:N37)</f>
        <v>0</v>
      </c>
      <c r="O31" s="22">
        <f>SUM(O32:O37)</f>
        <v>0</v>
      </c>
      <c r="P31" s="22">
        <f>SUM(P32:P37)</f>
        <v>0</v>
      </c>
      <c r="Q31" s="22">
        <f>SUM(Q32:Q37)</f>
        <v>0</v>
      </c>
      <c r="R31" s="22">
        <f t="shared" si="5"/>
        <v>0</v>
      </c>
      <c r="S31" s="22">
        <f t="shared" si="5"/>
        <v>97900000</v>
      </c>
      <c r="T31" s="22">
        <f>SUM(T32:T37)</f>
        <v>0</v>
      </c>
      <c r="U31" s="22">
        <f t="shared" si="5"/>
        <v>0</v>
      </c>
      <c r="V31" s="22">
        <f t="shared" si="5"/>
        <v>0</v>
      </c>
      <c r="W31" s="22">
        <f t="shared" si="5"/>
        <v>0</v>
      </c>
      <c r="X31" s="22">
        <f t="shared" si="5"/>
        <v>0</v>
      </c>
      <c r="Y31" s="22">
        <f t="shared" si="5"/>
        <v>0</v>
      </c>
      <c r="Z31" s="22">
        <f t="shared" si="5"/>
        <v>97900000</v>
      </c>
      <c r="AA31" s="22">
        <f t="shared" si="5"/>
        <v>302950000</v>
      </c>
      <c r="AB31" s="22">
        <f t="shared" si="5"/>
        <v>97900000</v>
      </c>
      <c r="AC31" s="22">
        <f t="shared" si="5"/>
        <v>0</v>
      </c>
    </row>
    <row r="32" spans="1:29" s="18" customFormat="1" ht="12.75">
      <c r="A32" s="13">
        <v>144</v>
      </c>
      <c r="B32" s="13">
        <v>30</v>
      </c>
      <c r="C32" s="13" t="s">
        <v>24</v>
      </c>
      <c r="D32" s="13">
        <v>9</v>
      </c>
      <c r="E32" s="14" t="s">
        <v>36</v>
      </c>
      <c r="F32" s="15">
        <v>63700000</v>
      </c>
      <c r="G32" s="23">
        <v>0</v>
      </c>
      <c r="H32" s="14">
        <f aca="true" t="shared" si="6" ref="H32:H37">+F32+G32</f>
        <v>63700000</v>
      </c>
      <c r="I32" s="23">
        <v>4500000</v>
      </c>
      <c r="J32" s="23">
        <v>4900000</v>
      </c>
      <c r="K32" s="23">
        <v>4900000</v>
      </c>
      <c r="L32" s="23">
        <v>4900000</v>
      </c>
      <c r="M32" s="16">
        <f aca="true" t="shared" si="7" ref="M32:M37">SUM(I32:L32)</f>
        <v>19200000</v>
      </c>
      <c r="N32" s="23">
        <v>0</v>
      </c>
      <c r="O32" s="23">
        <v>0</v>
      </c>
      <c r="P32" s="23">
        <v>0</v>
      </c>
      <c r="Q32" s="23">
        <v>0</v>
      </c>
      <c r="R32" s="16">
        <f aca="true" t="shared" si="8" ref="R32:R37">SUM(N32:Q32)</f>
        <v>0</v>
      </c>
      <c r="S32" s="14">
        <f aca="true" t="shared" si="9" ref="S32:S37">+M32+R32</f>
        <v>19200000</v>
      </c>
      <c r="T32" s="23">
        <v>0</v>
      </c>
      <c r="U32" s="23">
        <v>0</v>
      </c>
      <c r="V32" s="23">
        <v>0</v>
      </c>
      <c r="W32" s="23">
        <v>0</v>
      </c>
      <c r="X32" s="16">
        <f aca="true" t="shared" si="10" ref="X32:X37">SUM(T32:W32)</f>
        <v>0</v>
      </c>
      <c r="Y32" s="16">
        <f aca="true" t="shared" si="11" ref="Y32:Y37">SUM(T32:W32)</f>
        <v>0</v>
      </c>
      <c r="Z32" s="17">
        <f aca="true" t="shared" si="12" ref="Z32:Z37">+X32+S32</f>
        <v>19200000</v>
      </c>
      <c r="AA32" s="14">
        <f aca="true" t="shared" si="13" ref="AA32:AA37">+H32-Z32</f>
        <v>44500000</v>
      </c>
      <c r="AB32" s="14">
        <f aca="true" t="shared" si="14" ref="AB32:AB37">+Z32</f>
        <v>19200000</v>
      </c>
      <c r="AC32" s="14">
        <f aca="true" t="shared" si="15" ref="AC32:AC37">+Z32-AB32</f>
        <v>0</v>
      </c>
    </row>
    <row r="33" spans="1:29" s="18" customFormat="1" ht="12.75">
      <c r="A33" s="13">
        <v>144</v>
      </c>
      <c r="B33" s="13">
        <v>30</v>
      </c>
      <c r="C33" s="13" t="s">
        <v>35</v>
      </c>
      <c r="D33" s="13">
        <v>9</v>
      </c>
      <c r="E33" s="14" t="s">
        <v>36</v>
      </c>
      <c r="F33" s="15">
        <v>52650000</v>
      </c>
      <c r="G33" s="23">
        <v>0</v>
      </c>
      <c r="H33" s="14">
        <f t="shared" si="6"/>
        <v>52650000</v>
      </c>
      <c r="I33" s="23">
        <v>4050000</v>
      </c>
      <c r="J33" s="23">
        <v>4050000</v>
      </c>
      <c r="K33" s="23">
        <v>4050000</v>
      </c>
      <c r="L33" s="23">
        <v>4050000</v>
      </c>
      <c r="M33" s="16">
        <f t="shared" si="7"/>
        <v>16200000</v>
      </c>
      <c r="N33" s="23">
        <v>0</v>
      </c>
      <c r="O33" s="23">
        <v>0</v>
      </c>
      <c r="P33" s="23">
        <v>0</v>
      </c>
      <c r="Q33" s="23">
        <v>0</v>
      </c>
      <c r="R33" s="16">
        <f t="shared" si="8"/>
        <v>0</v>
      </c>
      <c r="S33" s="14">
        <f t="shared" si="9"/>
        <v>16200000</v>
      </c>
      <c r="T33" s="23">
        <v>0</v>
      </c>
      <c r="U33" s="23">
        <v>0</v>
      </c>
      <c r="V33" s="23">
        <v>0</v>
      </c>
      <c r="W33" s="23">
        <v>0</v>
      </c>
      <c r="X33" s="16">
        <f t="shared" si="10"/>
        <v>0</v>
      </c>
      <c r="Y33" s="16">
        <f t="shared" si="11"/>
        <v>0</v>
      </c>
      <c r="Z33" s="17">
        <f t="shared" si="12"/>
        <v>16200000</v>
      </c>
      <c r="AA33" s="14">
        <f t="shared" si="13"/>
        <v>36450000</v>
      </c>
      <c r="AB33" s="14">
        <f t="shared" si="14"/>
        <v>16200000</v>
      </c>
      <c r="AC33" s="14">
        <f t="shared" si="15"/>
        <v>0</v>
      </c>
    </row>
    <row r="34" spans="1:29" s="18" customFormat="1" ht="12.75">
      <c r="A34" s="13">
        <v>144</v>
      </c>
      <c r="B34" s="13">
        <v>30</v>
      </c>
      <c r="C34" s="13" t="s">
        <v>34</v>
      </c>
      <c r="D34" s="13">
        <v>9</v>
      </c>
      <c r="E34" s="14" t="s">
        <v>36</v>
      </c>
      <c r="F34" s="15">
        <v>100100000</v>
      </c>
      <c r="G34" s="23">
        <v>0</v>
      </c>
      <c r="H34" s="14">
        <f t="shared" si="6"/>
        <v>100100000</v>
      </c>
      <c r="I34" s="23">
        <v>7100000</v>
      </c>
      <c r="J34" s="23">
        <v>7200000</v>
      </c>
      <c r="K34" s="23">
        <v>7200000</v>
      </c>
      <c r="L34" s="23">
        <v>7200000</v>
      </c>
      <c r="M34" s="16">
        <f t="shared" si="7"/>
        <v>28700000</v>
      </c>
      <c r="N34" s="23">
        <v>0</v>
      </c>
      <c r="O34" s="23">
        <v>0</v>
      </c>
      <c r="P34" s="23">
        <v>0</v>
      </c>
      <c r="Q34" s="23">
        <v>0</v>
      </c>
      <c r="R34" s="16">
        <f t="shared" si="8"/>
        <v>0</v>
      </c>
      <c r="S34" s="14">
        <f t="shared" si="9"/>
        <v>28700000</v>
      </c>
      <c r="T34" s="23">
        <v>0</v>
      </c>
      <c r="U34" s="23">
        <v>0</v>
      </c>
      <c r="V34" s="23">
        <v>0</v>
      </c>
      <c r="W34" s="23">
        <v>0</v>
      </c>
      <c r="X34" s="16">
        <f t="shared" si="10"/>
        <v>0</v>
      </c>
      <c r="Y34" s="16">
        <f t="shared" si="11"/>
        <v>0</v>
      </c>
      <c r="Z34" s="17">
        <f t="shared" si="12"/>
        <v>28700000</v>
      </c>
      <c r="AA34" s="14">
        <f t="shared" si="13"/>
        <v>71400000</v>
      </c>
      <c r="AB34" s="14">
        <f t="shared" si="14"/>
        <v>28700000</v>
      </c>
      <c r="AC34" s="14">
        <f t="shared" si="15"/>
        <v>0</v>
      </c>
    </row>
    <row r="35" spans="1:29" s="18" customFormat="1" ht="12.75">
      <c r="A35" s="13">
        <v>144</v>
      </c>
      <c r="B35" s="13">
        <v>30</v>
      </c>
      <c r="C35" s="13" t="s">
        <v>69</v>
      </c>
      <c r="D35" s="13">
        <v>9</v>
      </c>
      <c r="E35" s="14" t="s">
        <v>36</v>
      </c>
      <c r="F35" s="50">
        <v>80400000</v>
      </c>
      <c r="G35" s="1">
        <v>0</v>
      </c>
      <c r="H35" s="14">
        <f t="shared" si="6"/>
        <v>80400000</v>
      </c>
      <c r="I35" s="1">
        <v>5200000</v>
      </c>
      <c r="J35" s="1">
        <v>5200000</v>
      </c>
      <c r="K35" s="1">
        <v>0</v>
      </c>
      <c r="L35" s="1">
        <v>10400000</v>
      </c>
      <c r="M35" s="16">
        <f t="shared" si="7"/>
        <v>20800000</v>
      </c>
      <c r="N35" s="1">
        <v>0</v>
      </c>
      <c r="O35" s="1">
        <v>0</v>
      </c>
      <c r="P35" s="1">
        <v>0</v>
      </c>
      <c r="Q35" s="1">
        <v>0</v>
      </c>
      <c r="R35" s="16">
        <f t="shared" si="8"/>
        <v>0</v>
      </c>
      <c r="S35" s="14">
        <f t="shared" si="9"/>
        <v>20800000</v>
      </c>
      <c r="T35" s="1">
        <v>0</v>
      </c>
      <c r="U35" s="1">
        <v>0</v>
      </c>
      <c r="V35" s="1">
        <v>0</v>
      </c>
      <c r="W35" s="1">
        <v>0</v>
      </c>
      <c r="X35" s="16">
        <f t="shared" si="10"/>
        <v>0</v>
      </c>
      <c r="Y35" s="16">
        <f t="shared" si="11"/>
        <v>0</v>
      </c>
      <c r="Z35" s="17">
        <f t="shared" si="12"/>
        <v>20800000</v>
      </c>
      <c r="AA35" s="14">
        <f t="shared" si="13"/>
        <v>59600000</v>
      </c>
      <c r="AB35" s="14">
        <f t="shared" si="14"/>
        <v>20800000</v>
      </c>
      <c r="AC35" s="14">
        <f t="shared" si="15"/>
        <v>0</v>
      </c>
    </row>
    <row r="36" spans="1:29" s="18" customFormat="1" ht="12.75">
      <c r="A36" s="13">
        <v>145</v>
      </c>
      <c r="B36" s="13">
        <v>30</v>
      </c>
      <c r="C36" s="13" t="s">
        <v>34</v>
      </c>
      <c r="D36" s="13">
        <v>9</v>
      </c>
      <c r="E36" s="14" t="s">
        <v>37</v>
      </c>
      <c r="F36" s="50">
        <v>0</v>
      </c>
      <c r="G36" s="1">
        <v>50000000</v>
      </c>
      <c r="H36" s="14">
        <f t="shared" si="6"/>
        <v>50000000</v>
      </c>
      <c r="I36" s="1">
        <v>0</v>
      </c>
      <c r="J36" s="1">
        <v>2500000</v>
      </c>
      <c r="K36" s="1">
        <v>2000000</v>
      </c>
      <c r="L36" s="1">
        <v>0</v>
      </c>
      <c r="M36" s="16">
        <f t="shared" si="7"/>
        <v>4500000</v>
      </c>
      <c r="N36" s="1">
        <v>0</v>
      </c>
      <c r="O36" s="1">
        <v>0</v>
      </c>
      <c r="P36" s="1">
        <v>0</v>
      </c>
      <c r="Q36" s="1">
        <v>0</v>
      </c>
      <c r="R36" s="16">
        <f t="shared" si="8"/>
        <v>0</v>
      </c>
      <c r="S36" s="14">
        <f t="shared" si="9"/>
        <v>4500000</v>
      </c>
      <c r="T36" s="1">
        <v>0</v>
      </c>
      <c r="U36" s="1">
        <v>0</v>
      </c>
      <c r="V36" s="1">
        <v>0</v>
      </c>
      <c r="W36" s="1">
        <v>0</v>
      </c>
      <c r="X36" s="16">
        <f t="shared" si="10"/>
        <v>0</v>
      </c>
      <c r="Y36" s="16">
        <f t="shared" si="11"/>
        <v>0</v>
      </c>
      <c r="Z36" s="17">
        <f t="shared" si="12"/>
        <v>4500000</v>
      </c>
      <c r="AA36" s="14">
        <f t="shared" si="13"/>
        <v>45500000</v>
      </c>
      <c r="AB36" s="14">
        <f t="shared" si="14"/>
        <v>4500000</v>
      </c>
      <c r="AC36" s="14">
        <f t="shared" si="15"/>
        <v>0</v>
      </c>
    </row>
    <row r="37" spans="1:29" s="18" customFormat="1" ht="12.75">
      <c r="A37" s="13">
        <v>145</v>
      </c>
      <c r="B37" s="13">
        <v>30</v>
      </c>
      <c r="C37" s="13" t="s">
        <v>69</v>
      </c>
      <c r="D37" s="13">
        <v>9</v>
      </c>
      <c r="E37" s="14" t="s">
        <v>37</v>
      </c>
      <c r="F37" s="50">
        <v>54000000</v>
      </c>
      <c r="G37" s="1">
        <v>0</v>
      </c>
      <c r="H37" s="14">
        <f t="shared" si="6"/>
        <v>54000000</v>
      </c>
      <c r="I37" s="1">
        <v>0</v>
      </c>
      <c r="J37" s="1">
        <v>2500000</v>
      </c>
      <c r="K37" s="1">
        <v>2000000</v>
      </c>
      <c r="L37" s="1">
        <v>4000000</v>
      </c>
      <c r="M37" s="16">
        <f t="shared" si="7"/>
        <v>8500000</v>
      </c>
      <c r="N37" s="1">
        <v>0</v>
      </c>
      <c r="O37" s="1">
        <v>0</v>
      </c>
      <c r="P37" s="1">
        <v>0</v>
      </c>
      <c r="Q37" s="1">
        <v>0</v>
      </c>
      <c r="R37" s="16">
        <f t="shared" si="8"/>
        <v>0</v>
      </c>
      <c r="S37" s="14">
        <f t="shared" si="9"/>
        <v>8500000</v>
      </c>
      <c r="T37" s="1">
        <v>0</v>
      </c>
      <c r="U37" s="1">
        <v>0</v>
      </c>
      <c r="V37" s="1">
        <v>0</v>
      </c>
      <c r="W37" s="1">
        <v>0</v>
      </c>
      <c r="X37" s="16">
        <f t="shared" si="10"/>
        <v>0</v>
      </c>
      <c r="Y37" s="16">
        <f t="shared" si="11"/>
        <v>0</v>
      </c>
      <c r="Z37" s="17">
        <f t="shared" si="12"/>
        <v>8500000</v>
      </c>
      <c r="AA37" s="14">
        <f t="shared" si="13"/>
        <v>45500000</v>
      </c>
      <c r="AB37" s="14">
        <f t="shared" si="14"/>
        <v>8500000</v>
      </c>
      <c r="AC37" s="14">
        <f t="shared" si="15"/>
        <v>0</v>
      </c>
    </row>
    <row r="38" spans="1:29" s="21" customFormat="1" ht="13.5">
      <c r="A38" s="19">
        <v>200</v>
      </c>
      <c r="B38" s="19"/>
      <c r="C38" s="19"/>
      <c r="D38" s="19"/>
      <c r="E38" s="9" t="s">
        <v>40</v>
      </c>
      <c r="F38" s="20">
        <f aca="true" t="shared" si="16" ref="F38:AB38">+F39+F41+F44+F48+F54+F51</f>
        <v>244000000</v>
      </c>
      <c r="G38" s="20">
        <f>+G39+G41+G44+G48+G54+G51</f>
        <v>85000000</v>
      </c>
      <c r="H38" s="20">
        <f t="shared" si="16"/>
        <v>329000000</v>
      </c>
      <c r="I38" s="20">
        <f t="shared" si="16"/>
        <v>6370442</v>
      </c>
      <c r="J38" s="20">
        <f t="shared" si="16"/>
        <v>5971764</v>
      </c>
      <c r="K38" s="20">
        <f t="shared" si="16"/>
        <v>17756841</v>
      </c>
      <c r="L38" s="20">
        <f t="shared" si="16"/>
        <v>66460484</v>
      </c>
      <c r="M38" s="20">
        <f t="shared" si="16"/>
        <v>96559531</v>
      </c>
      <c r="N38" s="20">
        <f t="shared" si="16"/>
        <v>0</v>
      </c>
      <c r="O38" s="20">
        <f t="shared" si="16"/>
        <v>0</v>
      </c>
      <c r="P38" s="20">
        <f t="shared" si="16"/>
        <v>0</v>
      </c>
      <c r="Q38" s="20">
        <f t="shared" si="16"/>
        <v>0</v>
      </c>
      <c r="R38" s="20">
        <f t="shared" si="16"/>
        <v>0</v>
      </c>
      <c r="S38" s="20">
        <f t="shared" si="16"/>
        <v>96559531</v>
      </c>
      <c r="T38" s="20">
        <f t="shared" si="16"/>
        <v>0</v>
      </c>
      <c r="U38" s="20">
        <f t="shared" si="16"/>
        <v>0</v>
      </c>
      <c r="V38" s="20">
        <f t="shared" si="16"/>
        <v>0</v>
      </c>
      <c r="W38" s="20">
        <f t="shared" si="16"/>
        <v>0</v>
      </c>
      <c r="X38" s="20">
        <f t="shared" si="16"/>
        <v>0</v>
      </c>
      <c r="Y38" s="20">
        <f t="shared" si="16"/>
        <v>0</v>
      </c>
      <c r="Z38" s="20">
        <f t="shared" si="16"/>
        <v>96559531</v>
      </c>
      <c r="AA38" s="20">
        <f t="shared" si="16"/>
        <v>202440469</v>
      </c>
      <c r="AB38" s="20">
        <f t="shared" si="16"/>
        <v>96559531</v>
      </c>
      <c r="AC38" s="20">
        <f>+AC39+AC41+AC44+AC48+AC54</f>
        <v>0</v>
      </c>
    </row>
    <row r="39" spans="1:29" s="21" customFormat="1" ht="13.5">
      <c r="A39" s="19">
        <v>210</v>
      </c>
      <c r="B39" s="19"/>
      <c r="C39" s="19"/>
      <c r="D39" s="19"/>
      <c r="E39" s="9" t="s">
        <v>41</v>
      </c>
      <c r="F39" s="20">
        <f aca="true" t="shared" si="17" ref="F39:AC39">SUM(F40:F40)</f>
        <v>10000000</v>
      </c>
      <c r="G39" s="20">
        <f t="shared" si="17"/>
        <v>0</v>
      </c>
      <c r="H39" s="20">
        <f t="shared" si="17"/>
        <v>10000000</v>
      </c>
      <c r="I39" s="20">
        <f t="shared" si="17"/>
        <v>990442</v>
      </c>
      <c r="J39" s="20">
        <f t="shared" si="17"/>
        <v>856764</v>
      </c>
      <c r="K39" s="20">
        <f t="shared" si="17"/>
        <v>833841</v>
      </c>
      <c r="L39" s="20">
        <f t="shared" si="17"/>
        <v>770484</v>
      </c>
      <c r="M39" s="24">
        <f t="shared" si="17"/>
        <v>3451531</v>
      </c>
      <c r="N39" s="20">
        <f t="shared" si="17"/>
        <v>0</v>
      </c>
      <c r="O39" s="20">
        <f t="shared" si="17"/>
        <v>0</v>
      </c>
      <c r="P39" s="20">
        <f t="shared" si="17"/>
        <v>0</v>
      </c>
      <c r="Q39" s="20">
        <f t="shared" si="17"/>
        <v>0</v>
      </c>
      <c r="R39" s="24">
        <f t="shared" si="17"/>
        <v>0</v>
      </c>
      <c r="S39" s="24">
        <f t="shared" si="17"/>
        <v>3451531</v>
      </c>
      <c r="T39" s="20">
        <f t="shared" si="17"/>
        <v>0</v>
      </c>
      <c r="U39" s="20">
        <f t="shared" si="17"/>
        <v>0</v>
      </c>
      <c r="V39" s="20">
        <f t="shared" si="17"/>
        <v>0</v>
      </c>
      <c r="W39" s="20">
        <f t="shared" si="17"/>
        <v>0</v>
      </c>
      <c r="X39" s="24">
        <f t="shared" si="17"/>
        <v>0</v>
      </c>
      <c r="Y39" s="24">
        <f t="shared" si="17"/>
        <v>0</v>
      </c>
      <c r="Z39" s="24">
        <f t="shared" si="17"/>
        <v>3451531</v>
      </c>
      <c r="AA39" s="24">
        <f t="shared" si="17"/>
        <v>6548469</v>
      </c>
      <c r="AB39" s="24">
        <f t="shared" si="17"/>
        <v>3451531</v>
      </c>
      <c r="AC39" s="24">
        <f t="shared" si="17"/>
        <v>0</v>
      </c>
    </row>
    <row r="40" spans="1:29" s="18" customFormat="1" ht="12.75">
      <c r="A40" s="13">
        <v>210</v>
      </c>
      <c r="B40" s="13">
        <v>30</v>
      </c>
      <c r="C40" s="13" t="s">
        <v>24</v>
      </c>
      <c r="D40" s="13">
        <v>9</v>
      </c>
      <c r="E40" s="14" t="s">
        <v>41</v>
      </c>
      <c r="F40" s="15">
        <v>10000000</v>
      </c>
      <c r="G40" s="23">
        <v>0</v>
      </c>
      <c r="H40" s="14">
        <f>+F40+G40</f>
        <v>10000000</v>
      </c>
      <c r="I40" s="23">
        <v>990442</v>
      </c>
      <c r="J40" s="23">
        <v>856764</v>
      </c>
      <c r="K40" s="23">
        <v>833841</v>
      </c>
      <c r="L40" s="23">
        <v>770484</v>
      </c>
      <c r="M40" s="16">
        <f>SUM(I40:L40)</f>
        <v>3451531</v>
      </c>
      <c r="N40" s="23">
        <v>0</v>
      </c>
      <c r="O40" s="23">
        <v>0</v>
      </c>
      <c r="P40" s="23">
        <v>0</v>
      </c>
      <c r="Q40" s="23">
        <v>0</v>
      </c>
      <c r="R40" s="16">
        <f>SUM(N40:Q40)</f>
        <v>0</v>
      </c>
      <c r="S40" s="14">
        <f>+M40+R40</f>
        <v>3451531</v>
      </c>
      <c r="T40" s="23">
        <v>0</v>
      </c>
      <c r="U40" s="23">
        <v>0</v>
      </c>
      <c r="V40" s="23">
        <v>0</v>
      </c>
      <c r="W40" s="23">
        <v>0</v>
      </c>
      <c r="X40" s="16">
        <f>SUM(T40:W40)</f>
        <v>0</v>
      </c>
      <c r="Y40" s="16">
        <f>SUM(T40:W40)</f>
        <v>0</v>
      </c>
      <c r="Z40" s="17">
        <f>+X40+S40</f>
        <v>3451531</v>
      </c>
      <c r="AA40" s="14">
        <f>+H40-Z40</f>
        <v>6548469</v>
      </c>
      <c r="AB40" s="14">
        <f>+Z40</f>
        <v>3451531</v>
      </c>
      <c r="AC40" s="14">
        <f>+Z40-AB40</f>
        <v>0</v>
      </c>
    </row>
    <row r="41" spans="1:29" s="21" customFormat="1" ht="13.5">
      <c r="A41" s="19">
        <v>230</v>
      </c>
      <c r="B41" s="19"/>
      <c r="C41" s="19"/>
      <c r="D41" s="19"/>
      <c r="E41" s="9" t="s">
        <v>42</v>
      </c>
      <c r="F41" s="20">
        <f>+F42+F43</f>
        <v>22000000</v>
      </c>
      <c r="G41" s="20">
        <f aca="true" t="shared" si="18" ref="G41:AB41">+G42+G43</f>
        <v>5000000</v>
      </c>
      <c r="H41" s="20">
        <f t="shared" si="18"/>
        <v>27000000</v>
      </c>
      <c r="I41" s="20">
        <f t="shared" si="18"/>
        <v>1430000</v>
      </c>
      <c r="J41" s="20">
        <f>+J42+J43</f>
        <v>1065000</v>
      </c>
      <c r="K41" s="20">
        <f>+K42+K43</f>
        <v>770000</v>
      </c>
      <c r="L41" s="20">
        <f>+L42+L43</f>
        <v>630000</v>
      </c>
      <c r="M41" s="20">
        <f t="shared" si="18"/>
        <v>3895000</v>
      </c>
      <c r="N41" s="20">
        <f>+N42+N43</f>
        <v>0</v>
      </c>
      <c r="O41" s="20">
        <f>+O42+O43</f>
        <v>0</v>
      </c>
      <c r="P41" s="20">
        <f>+P42+P43</f>
        <v>0</v>
      </c>
      <c r="Q41" s="20">
        <f>+Q42+Q43</f>
        <v>0</v>
      </c>
      <c r="R41" s="20">
        <f t="shared" si="18"/>
        <v>0</v>
      </c>
      <c r="S41" s="20">
        <f t="shared" si="18"/>
        <v>3895000</v>
      </c>
      <c r="T41" s="20">
        <f>+T42+T43</f>
        <v>0</v>
      </c>
      <c r="U41" s="20">
        <f t="shared" si="18"/>
        <v>0</v>
      </c>
      <c r="V41" s="20">
        <f t="shared" si="18"/>
        <v>0</v>
      </c>
      <c r="W41" s="20">
        <f t="shared" si="18"/>
        <v>0</v>
      </c>
      <c r="X41" s="20">
        <f t="shared" si="18"/>
        <v>0</v>
      </c>
      <c r="Y41" s="20">
        <f t="shared" si="18"/>
        <v>0</v>
      </c>
      <c r="Z41" s="20">
        <f t="shared" si="18"/>
        <v>3895000</v>
      </c>
      <c r="AA41" s="20">
        <f t="shared" si="18"/>
        <v>23105000</v>
      </c>
      <c r="AB41" s="20">
        <f t="shared" si="18"/>
        <v>3895000</v>
      </c>
      <c r="AC41" s="20">
        <f>SUM(AC42:AC42)</f>
        <v>0</v>
      </c>
    </row>
    <row r="42" spans="1:29" s="18" customFormat="1" ht="12.75">
      <c r="A42" s="13">
        <v>230</v>
      </c>
      <c r="B42" s="13">
        <v>30</v>
      </c>
      <c r="C42" s="13" t="s">
        <v>24</v>
      </c>
      <c r="D42" s="13">
        <v>9</v>
      </c>
      <c r="E42" s="14" t="s">
        <v>42</v>
      </c>
      <c r="F42" s="23">
        <v>17000000</v>
      </c>
      <c r="G42" s="23">
        <v>0</v>
      </c>
      <c r="H42" s="14">
        <f>+F42+G42</f>
        <v>17000000</v>
      </c>
      <c r="I42" s="23">
        <v>1430000</v>
      </c>
      <c r="J42" s="23">
        <v>1065000</v>
      </c>
      <c r="K42" s="23">
        <v>630000</v>
      </c>
      <c r="L42" s="23">
        <v>630000</v>
      </c>
      <c r="M42" s="16">
        <f>SUM(I42:L42)</f>
        <v>3755000</v>
      </c>
      <c r="N42" s="23">
        <v>0</v>
      </c>
      <c r="O42" s="23">
        <v>0</v>
      </c>
      <c r="P42" s="23">
        <v>0</v>
      </c>
      <c r="Q42" s="23">
        <v>0</v>
      </c>
      <c r="R42" s="16">
        <f>SUM(N42:Q42)</f>
        <v>0</v>
      </c>
      <c r="S42" s="14">
        <f>+M42+R42</f>
        <v>3755000</v>
      </c>
      <c r="T42" s="23">
        <v>0</v>
      </c>
      <c r="U42" s="23">
        <v>0</v>
      </c>
      <c r="V42" s="23">
        <v>0</v>
      </c>
      <c r="W42" s="23">
        <v>0</v>
      </c>
      <c r="X42" s="16">
        <f>SUM(T42:W42)</f>
        <v>0</v>
      </c>
      <c r="Y42" s="16">
        <f>SUM(T42:W42)</f>
        <v>0</v>
      </c>
      <c r="Z42" s="17">
        <f>+X42+S42</f>
        <v>3755000</v>
      </c>
      <c r="AA42" s="14">
        <f>+H42-Z42</f>
        <v>13245000</v>
      </c>
      <c r="AB42" s="14">
        <f>+Z42</f>
        <v>3755000</v>
      </c>
      <c r="AC42" s="14">
        <f>+Z42-AB42</f>
        <v>0</v>
      </c>
    </row>
    <row r="43" spans="1:29" s="18" customFormat="1" ht="13.5" customHeight="1">
      <c r="A43" s="13">
        <v>230</v>
      </c>
      <c r="B43" s="13">
        <v>30</v>
      </c>
      <c r="C43" s="13" t="s">
        <v>34</v>
      </c>
      <c r="D43" s="13">
        <v>9</v>
      </c>
      <c r="E43" s="14" t="s">
        <v>42</v>
      </c>
      <c r="F43" s="23">
        <v>5000000</v>
      </c>
      <c r="G43" s="23">
        <v>5000000</v>
      </c>
      <c r="H43" s="14">
        <f>+F43+G43</f>
        <v>10000000</v>
      </c>
      <c r="I43" s="23">
        <v>0</v>
      </c>
      <c r="J43" s="23">
        <v>0</v>
      </c>
      <c r="K43" s="23">
        <v>140000</v>
      </c>
      <c r="L43" s="23">
        <v>0</v>
      </c>
      <c r="M43" s="16">
        <f>SUM(I43:L43)</f>
        <v>140000</v>
      </c>
      <c r="N43" s="23">
        <v>0</v>
      </c>
      <c r="O43" s="23">
        <v>0</v>
      </c>
      <c r="P43" s="23">
        <v>0</v>
      </c>
      <c r="Q43" s="23">
        <v>0</v>
      </c>
      <c r="R43" s="16">
        <f>SUM(N43:Q43)</f>
        <v>0</v>
      </c>
      <c r="S43" s="14">
        <f>+M43+R43</f>
        <v>140000</v>
      </c>
      <c r="T43" s="23">
        <v>0</v>
      </c>
      <c r="U43" s="23">
        <v>0</v>
      </c>
      <c r="V43" s="23">
        <v>0</v>
      </c>
      <c r="W43" s="23">
        <v>0</v>
      </c>
      <c r="X43" s="16">
        <f>SUM(T43:W43)</f>
        <v>0</v>
      </c>
      <c r="Y43" s="16">
        <f>SUM(T43:W43)</f>
        <v>0</v>
      </c>
      <c r="Z43" s="17">
        <f>+X43+S43</f>
        <v>140000</v>
      </c>
      <c r="AA43" s="14">
        <f>+H43-Z43</f>
        <v>9860000</v>
      </c>
      <c r="AB43" s="14">
        <f>+Z43</f>
        <v>140000</v>
      </c>
      <c r="AC43" s="14">
        <f>+Z43-AB43</f>
        <v>0</v>
      </c>
    </row>
    <row r="44" spans="1:29" s="21" customFormat="1" ht="13.5">
      <c r="A44" s="19">
        <v>240</v>
      </c>
      <c r="B44" s="19"/>
      <c r="C44" s="19"/>
      <c r="D44" s="19"/>
      <c r="E44" s="9" t="s">
        <v>43</v>
      </c>
      <c r="F44" s="20">
        <f aca="true" t="shared" si="19" ref="F44:AC44">SUM(F45:F47)</f>
        <v>45000000</v>
      </c>
      <c r="G44" s="20">
        <f t="shared" si="19"/>
        <v>20000000</v>
      </c>
      <c r="H44" s="20">
        <f t="shared" si="19"/>
        <v>65000000</v>
      </c>
      <c r="I44" s="20">
        <f t="shared" si="19"/>
        <v>650000</v>
      </c>
      <c r="J44" s="20">
        <f>SUM(J45:J47)</f>
        <v>0</v>
      </c>
      <c r="K44" s="20">
        <f>SUM(K45:K47)</f>
        <v>10688000</v>
      </c>
      <c r="L44" s="20">
        <f>SUM(L45:L47)</f>
        <v>3440000</v>
      </c>
      <c r="M44" s="24">
        <f t="shared" si="19"/>
        <v>14778000</v>
      </c>
      <c r="N44" s="20">
        <f>SUM(N45:N47)</f>
        <v>0</v>
      </c>
      <c r="O44" s="20">
        <f>SUM(O45:O47)</f>
        <v>0</v>
      </c>
      <c r="P44" s="20">
        <f>SUM(P45:P47)</f>
        <v>0</v>
      </c>
      <c r="Q44" s="20">
        <f>SUM(Q45:Q47)</f>
        <v>0</v>
      </c>
      <c r="R44" s="24">
        <f t="shared" si="19"/>
        <v>0</v>
      </c>
      <c r="S44" s="24">
        <f t="shared" si="19"/>
        <v>14778000</v>
      </c>
      <c r="T44" s="20">
        <f>SUM(T45:T47)</f>
        <v>0</v>
      </c>
      <c r="U44" s="20">
        <f t="shared" si="19"/>
        <v>0</v>
      </c>
      <c r="V44" s="20">
        <f t="shared" si="19"/>
        <v>0</v>
      </c>
      <c r="W44" s="20">
        <f t="shared" si="19"/>
        <v>0</v>
      </c>
      <c r="X44" s="24">
        <f t="shared" si="19"/>
        <v>0</v>
      </c>
      <c r="Y44" s="24">
        <f t="shared" si="19"/>
        <v>0</v>
      </c>
      <c r="Z44" s="24">
        <f t="shared" si="19"/>
        <v>14778000</v>
      </c>
      <c r="AA44" s="24">
        <f t="shared" si="19"/>
        <v>50222000</v>
      </c>
      <c r="AB44" s="24">
        <f t="shared" si="19"/>
        <v>14778000</v>
      </c>
      <c r="AC44" s="24">
        <f t="shared" si="19"/>
        <v>0</v>
      </c>
    </row>
    <row r="45" spans="1:29" s="18" customFormat="1" ht="12.75">
      <c r="A45" s="13">
        <v>240</v>
      </c>
      <c r="B45" s="13">
        <v>30</v>
      </c>
      <c r="C45" s="13" t="s">
        <v>24</v>
      </c>
      <c r="D45" s="13">
        <v>9</v>
      </c>
      <c r="E45" s="14" t="s">
        <v>43</v>
      </c>
      <c r="F45" s="23">
        <v>15000000</v>
      </c>
      <c r="G45" s="23">
        <v>0</v>
      </c>
      <c r="H45" s="14">
        <f>+F45+G45</f>
        <v>15000000</v>
      </c>
      <c r="I45" s="23">
        <v>0</v>
      </c>
      <c r="J45" s="23">
        <v>0</v>
      </c>
      <c r="K45" s="23">
        <v>0</v>
      </c>
      <c r="L45" s="23">
        <v>0</v>
      </c>
      <c r="M45" s="16">
        <f>SUM(I45:L45)</f>
        <v>0</v>
      </c>
      <c r="N45" s="23">
        <v>0</v>
      </c>
      <c r="O45" s="23">
        <v>0</v>
      </c>
      <c r="P45" s="23">
        <v>0</v>
      </c>
      <c r="Q45" s="23">
        <v>0</v>
      </c>
      <c r="R45" s="16">
        <f>SUM(N45:Q45)</f>
        <v>0</v>
      </c>
      <c r="S45" s="14">
        <f>+M45+R45</f>
        <v>0</v>
      </c>
      <c r="T45" s="23">
        <v>0</v>
      </c>
      <c r="U45" s="23">
        <v>0</v>
      </c>
      <c r="V45" s="23">
        <v>0</v>
      </c>
      <c r="W45" s="23">
        <v>0</v>
      </c>
      <c r="X45" s="16">
        <f>SUM(T45:W45)</f>
        <v>0</v>
      </c>
      <c r="Y45" s="16">
        <f>SUM(T45:W45)</f>
        <v>0</v>
      </c>
      <c r="Z45" s="17">
        <f>+X45+S45</f>
        <v>0</v>
      </c>
      <c r="AA45" s="14">
        <f>+H45-Z45</f>
        <v>15000000</v>
      </c>
      <c r="AB45" s="14">
        <f>+Z45</f>
        <v>0</v>
      </c>
      <c r="AC45" s="14">
        <f>+Z45-AB45</f>
        <v>0</v>
      </c>
    </row>
    <row r="46" spans="1:29" s="18" customFormat="1" ht="12.75">
      <c r="A46" s="13">
        <v>240</v>
      </c>
      <c r="B46" s="13">
        <v>30</v>
      </c>
      <c r="C46" s="13" t="s">
        <v>35</v>
      </c>
      <c r="D46" s="13">
        <v>9</v>
      </c>
      <c r="E46" s="14" t="s">
        <v>43</v>
      </c>
      <c r="F46" s="23">
        <v>15000000</v>
      </c>
      <c r="G46" s="23">
        <v>0</v>
      </c>
      <c r="H46" s="14">
        <f>+F46+G46</f>
        <v>15000000</v>
      </c>
      <c r="I46" s="23">
        <v>0</v>
      </c>
      <c r="J46" s="23">
        <v>0</v>
      </c>
      <c r="K46" s="23">
        <v>0</v>
      </c>
      <c r="L46" s="23">
        <v>0</v>
      </c>
      <c r="M46" s="16">
        <f>SUM(I46:L46)</f>
        <v>0</v>
      </c>
      <c r="N46" s="23">
        <v>0</v>
      </c>
      <c r="O46" s="23">
        <v>0</v>
      </c>
      <c r="P46" s="23">
        <v>0</v>
      </c>
      <c r="Q46" s="23">
        <v>0</v>
      </c>
      <c r="R46" s="16">
        <f>SUM(N46:Q46)</f>
        <v>0</v>
      </c>
      <c r="S46" s="14">
        <f>+M46+R46</f>
        <v>0</v>
      </c>
      <c r="T46" s="23">
        <v>0</v>
      </c>
      <c r="U46" s="23">
        <v>0</v>
      </c>
      <c r="V46" s="23">
        <v>0</v>
      </c>
      <c r="W46" s="23">
        <v>0</v>
      </c>
      <c r="X46" s="16">
        <f>SUM(T46:W46)</f>
        <v>0</v>
      </c>
      <c r="Y46" s="16">
        <f>SUM(T46:W46)</f>
        <v>0</v>
      </c>
      <c r="Z46" s="17">
        <f>+X46+S46</f>
        <v>0</v>
      </c>
      <c r="AA46" s="14">
        <f>+H46-Z46</f>
        <v>15000000</v>
      </c>
      <c r="AB46" s="14">
        <f>+Z46</f>
        <v>0</v>
      </c>
      <c r="AC46" s="14">
        <f>+Z46-AB46</f>
        <v>0</v>
      </c>
    </row>
    <row r="47" spans="1:29" s="18" customFormat="1" ht="12.75">
      <c r="A47" s="13">
        <v>240</v>
      </c>
      <c r="B47" s="13">
        <v>30</v>
      </c>
      <c r="C47" s="13" t="s">
        <v>34</v>
      </c>
      <c r="D47" s="13">
        <v>9</v>
      </c>
      <c r="E47" s="14" t="s">
        <v>43</v>
      </c>
      <c r="F47" s="23">
        <v>15000000</v>
      </c>
      <c r="G47" s="23">
        <v>20000000</v>
      </c>
      <c r="H47" s="14">
        <f>+F47+G47</f>
        <v>35000000</v>
      </c>
      <c r="I47" s="23">
        <v>650000</v>
      </c>
      <c r="J47" s="23">
        <v>0</v>
      </c>
      <c r="K47" s="23">
        <v>10688000</v>
      </c>
      <c r="L47" s="23">
        <v>3440000</v>
      </c>
      <c r="M47" s="16">
        <f>SUM(I47:L47)</f>
        <v>14778000</v>
      </c>
      <c r="N47" s="23">
        <v>0</v>
      </c>
      <c r="O47" s="23">
        <v>0</v>
      </c>
      <c r="P47" s="23">
        <v>0</v>
      </c>
      <c r="Q47" s="23">
        <v>0</v>
      </c>
      <c r="R47" s="16">
        <f>SUM(N47:Q47)</f>
        <v>0</v>
      </c>
      <c r="S47" s="14">
        <f>+M47+R47</f>
        <v>14778000</v>
      </c>
      <c r="T47" s="23">
        <v>0</v>
      </c>
      <c r="U47" s="23">
        <v>0</v>
      </c>
      <c r="V47" s="23">
        <v>0</v>
      </c>
      <c r="W47" s="23">
        <v>0</v>
      </c>
      <c r="X47" s="16">
        <f>SUM(T47:W47)</f>
        <v>0</v>
      </c>
      <c r="Y47" s="16">
        <f>SUM(T47:W47)</f>
        <v>0</v>
      </c>
      <c r="Z47" s="17">
        <f>+X47+S47</f>
        <v>14778000</v>
      </c>
      <c r="AA47" s="14">
        <f>+H47-Z47</f>
        <v>20222000</v>
      </c>
      <c r="AB47" s="14">
        <f>+Z47</f>
        <v>14778000</v>
      </c>
      <c r="AC47" s="14">
        <f>+Z47-AB47</f>
        <v>0</v>
      </c>
    </row>
    <row r="48" spans="1:29" s="21" customFormat="1" ht="13.5">
      <c r="A48" s="19">
        <v>260</v>
      </c>
      <c r="B48" s="19"/>
      <c r="C48" s="19"/>
      <c r="D48" s="19"/>
      <c r="E48" s="9" t="s">
        <v>44</v>
      </c>
      <c r="F48" s="25">
        <f>SUM(F49:F50)</f>
        <v>95000000</v>
      </c>
      <c r="G48" s="25">
        <f aca="true" t="shared" si="20" ref="G48:AC48">SUM(G49:G50)</f>
        <v>50000000</v>
      </c>
      <c r="H48" s="25">
        <f t="shared" si="20"/>
        <v>145000000</v>
      </c>
      <c r="I48" s="25">
        <f t="shared" si="20"/>
        <v>3300000</v>
      </c>
      <c r="J48" s="25">
        <f>SUM(J49:J50)</f>
        <v>4050000</v>
      </c>
      <c r="K48" s="25">
        <f>SUM(K49:K50)</f>
        <v>3500000</v>
      </c>
      <c r="L48" s="25">
        <f>SUM(L49:L50)</f>
        <v>61620000</v>
      </c>
      <c r="M48" s="25">
        <f t="shared" si="20"/>
        <v>72470000</v>
      </c>
      <c r="N48" s="25">
        <f>SUM(N49:N50)</f>
        <v>0</v>
      </c>
      <c r="O48" s="25">
        <f>SUM(O49:O50)</f>
        <v>0</v>
      </c>
      <c r="P48" s="25">
        <f>SUM(P49:P50)</f>
        <v>0</v>
      </c>
      <c r="Q48" s="25">
        <f>SUM(Q49:Q50)</f>
        <v>0</v>
      </c>
      <c r="R48" s="25">
        <f t="shared" si="20"/>
        <v>0</v>
      </c>
      <c r="S48" s="25">
        <f t="shared" si="20"/>
        <v>72470000</v>
      </c>
      <c r="T48" s="25">
        <f>SUM(T49:T50)</f>
        <v>0</v>
      </c>
      <c r="U48" s="25">
        <f t="shared" si="20"/>
        <v>0</v>
      </c>
      <c r="V48" s="25">
        <f t="shared" si="20"/>
        <v>0</v>
      </c>
      <c r="W48" s="25">
        <f t="shared" si="20"/>
        <v>0</v>
      </c>
      <c r="X48" s="25">
        <f t="shared" si="20"/>
        <v>0</v>
      </c>
      <c r="Y48" s="25">
        <f t="shared" si="20"/>
        <v>0</v>
      </c>
      <c r="Z48" s="25">
        <f t="shared" si="20"/>
        <v>72470000</v>
      </c>
      <c r="AA48" s="25">
        <f t="shared" si="20"/>
        <v>72530000</v>
      </c>
      <c r="AB48" s="25">
        <f t="shared" si="20"/>
        <v>72470000</v>
      </c>
      <c r="AC48" s="25">
        <f t="shared" si="20"/>
        <v>0</v>
      </c>
    </row>
    <row r="49" spans="1:29" s="18" customFormat="1" ht="12.75">
      <c r="A49" s="13">
        <v>260</v>
      </c>
      <c r="B49" s="13">
        <v>30</v>
      </c>
      <c r="C49" s="13" t="s">
        <v>24</v>
      </c>
      <c r="D49" s="13">
        <v>9</v>
      </c>
      <c r="E49" s="14" t="s">
        <v>44</v>
      </c>
      <c r="F49" s="23">
        <v>10000000</v>
      </c>
      <c r="G49" s="23">
        <v>0</v>
      </c>
      <c r="H49" s="14">
        <f>+F49+G49</f>
        <v>10000000</v>
      </c>
      <c r="I49" s="23">
        <v>0</v>
      </c>
      <c r="J49" s="23">
        <v>750000</v>
      </c>
      <c r="K49" s="23">
        <v>200000</v>
      </c>
      <c r="L49" s="23">
        <v>1520000</v>
      </c>
      <c r="M49" s="16">
        <f>SUM(I49:L49)</f>
        <v>2470000</v>
      </c>
      <c r="N49" s="23">
        <v>0</v>
      </c>
      <c r="O49" s="23">
        <v>0</v>
      </c>
      <c r="P49" s="23">
        <v>0</v>
      </c>
      <c r="Q49" s="23">
        <v>0</v>
      </c>
      <c r="R49" s="16">
        <f>SUM(N49:Q49)</f>
        <v>0</v>
      </c>
      <c r="S49" s="14">
        <f>+M49+R49</f>
        <v>2470000</v>
      </c>
      <c r="T49" s="23">
        <v>0</v>
      </c>
      <c r="U49" s="23">
        <v>0</v>
      </c>
      <c r="V49" s="23">
        <v>0</v>
      </c>
      <c r="W49" s="23">
        <v>0</v>
      </c>
      <c r="X49" s="16">
        <f>SUM(T49:W49)</f>
        <v>0</v>
      </c>
      <c r="Y49" s="16">
        <f>SUM(T49:W49)</f>
        <v>0</v>
      </c>
      <c r="Z49" s="17">
        <f>+X49+S49</f>
        <v>2470000</v>
      </c>
      <c r="AA49" s="14">
        <f>+H49-Z49</f>
        <v>7530000</v>
      </c>
      <c r="AB49" s="14">
        <f>+Z49</f>
        <v>2470000</v>
      </c>
      <c r="AC49" s="14">
        <f>+Z49-AB49</f>
        <v>0</v>
      </c>
    </row>
    <row r="50" spans="1:29" s="18" customFormat="1" ht="12.75">
      <c r="A50" s="13">
        <v>260</v>
      </c>
      <c r="B50" s="13">
        <v>30</v>
      </c>
      <c r="C50" s="13" t="s">
        <v>34</v>
      </c>
      <c r="D50" s="13">
        <v>9</v>
      </c>
      <c r="E50" s="14" t="s">
        <v>44</v>
      </c>
      <c r="F50" s="23">
        <v>85000000</v>
      </c>
      <c r="G50" s="23">
        <v>50000000</v>
      </c>
      <c r="H50" s="14">
        <f>+F50+G50</f>
        <v>135000000</v>
      </c>
      <c r="I50" s="23">
        <v>3300000</v>
      </c>
      <c r="J50" s="23">
        <v>3300000</v>
      </c>
      <c r="K50" s="23">
        <v>3300000</v>
      </c>
      <c r="L50" s="23">
        <v>60100000</v>
      </c>
      <c r="M50" s="16">
        <f>SUM(I50:L50)</f>
        <v>70000000</v>
      </c>
      <c r="N50" s="23">
        <v>0</v>
      </c>
      <c r="O50" s="23">
        <v>0</v>
      </c>
      <c r="P50" s="23">
        <v>0</v>
      </c>
      <c r="Q50" s="23">
        <v>0</v>
      </c>
      <c r="R50" s="16">
        <f>SUM(N50:Q50)</f>
        <v>0</v>
      </c>
      <c r="S50" s="14">
        <f>+M50+R50</f>
        <v>70000000</v>
      </c>
      <c r="T50" s="23">
        <v>0</v>
      </c>
      <c r="U50" s="23">
        <v>0</v>
      </c>
      <c r="V50" s="23">
        <v>0</v>
      </c>
      <c r="W50" s="23">
        <v>0</v>
      </c>
      <c r="X50" s="16">
        <f>SUM(T50:W50)</f>
        <v>0</v>
      </c>
      <c r="Y50" s="16">
        <f>SUM(T50:W50)</f>
        <v>0</v>
      </c>
      <c r="Z50" s="17">
        <f>+X50+S50</f>
        <v>70000000</v>
      </c>
      <c r="AA50" s="14">
        <f>+H50-Z50</f>
        <v>65000000</v>
      </c>
      <c r="AB50" s="14">
        <f>+Z50</f>
        <v>70000000</v>
      </c>
      <c r="AC50" s="14">
        <f>+Z50-AB50</f>
        <v>0</v>
      </c>
    </row>
    <row r="51" spans="1:29" s="21" customFormat="1" ht="13.5">
      <c r="A51" s="19">
        <v>270</v>
      </c>
      <c r="B51" s="19"/>
      <c r="C51" s="19"/>
      <c r="D51" s="19"/>
      <c r="E51" s="9" t="s">
        <v>115</v>
      </c>
      <c r="F51" s="25">
        <f>SUM(F52:F53)</f>
        <v>35000000</v>
      </c>
      <c r="G51" s="25">
        <f aca="true" t="shared" si="21" ref="G51:Y51">SUM(G52:G53)</f>
        <v>5000000</v>
      </c>
      <c r="H51" s="25">
        <f t="shared" si="21"/>
        <v>40000000</v>
      </c>
      <c r="I51" s="25">
        <f t="shared" si="21"/>
        <v>0</v>
      </c>
      <c r="J51" s="25">
        <f t="shared" si="21"/>
        <v>0</v>
      </c>
      <c r="K51" s="25">
        <f t="shared" si="21"/>
        <v>0</v>
      </c>
      <c r="L51" s="25">
        <f t="shared" si="21"/>
        <v>0</v>
      </c>
      <c r="M51" s="25">
        <f t="shared" si="21"/>
        <v>0</v>
      </c>
      <c r="N51" s="25">
        <f t="shared" si="21"/>
        <v>0</v>
      </c>
      <c r="O51" s="25">
        <f t="shared" si="21"/>
        <v>0</v>
      </c>
      <c r="P51" s="25">
        <f t="shared" si="21"/>
        <v>0</v>
      </c>
      <c r="Q51" s="25">
        <f t="shared" si="21"/>
        <v>0</v>
      </c>
      <c r="R51" s="25">
        <f t="shared" si="21"/>
        <v>0</v>
      </c>
      <c r="S51" s="25">
        <f t="shared" si="21"/>
        <v>0</v>
      </c>
      <c r="T51" s="25">
        <f t="shared" si="21"/>
        <v>0</v>
      </c>
      <c r="U51" s="25">
        <f t="shared" si="21"/>
        <v>0</v>
      </c>
      <c r="V51" s="25">
        <f t="shared" si="21"/>
        <v>0</v>
      </c>
      <c r="W51" s="25">
        <f t="shared" si="21"/>
        <v>0</v>
      </c>
      <c r="X51" s="25">
        <f t="shared" si="21"/>
        <v>0</v>
      </c>
      <c r="Y51" s="25">
        <f t="shared" si="21"/>
        <v>0</v>
      </c>
      <c r="Z51" s="25">
        <f>+Z52</f>
        <v>0</v>
      </c>
      <c r="AA51" s="25">
        <f>+AA52</f>
        <v>10000000</v>
      </c>
      <c r="AB51" s="25">
        <f>+AB52</f>
        <v>0</v>
      </c>
      <c r="AC51" s="25">
        <f>SUM(AC52:AC54)</f>
        <v>0</v>
      </c>
    </row>
    <row r="52" spans="1:29" s="18" customFormat="1" ht="12.75">
      <c r="A52" s="13">
        <v>270</v>
      </c>
      <c r="B52" s="13">
        <v>30</v>
      </c>
      <c r="C52" s="13" t="s">
        <v>35</v>
      </c>
      <c r="D52" s="13">
        <v>9</v>
      </c>
      <c r="E52" s="14" t="s">
        <v>115</v>
      </c>
      <c r="F52" s="23">
        <v>10000000</v>
      </c>
      <c r="G52" s="23">
        <v>0</v>
      </c>
      <c r="H52" s="14">
        <f>+F52+G52</f>
        <v>10000000</v>
      </c>
      <c r="I52" s="23">
        <v>0</v>
      </c>
      <c r="J52" s="23">
        <v>0</v>
      </c>
      <c r="K52" s="23">
        <v>0</v>
      </c>
      <c r="L52" s="23">
        <v>0</v>
      </c>
      <c r="M52" s="16">
        <f>SUM(I52:L52)</f>
        <v>0</v>
      </c>
      <c r="N52" s="23">
        <v>0</v>
      </c>
      <c r="O52" s="23">
        <v>0</v>
      </c>
      <c r="P52" s="23">
        <v>0</v>
      </c>
      <c r="Q52" s="23">
        <v>0</v>
      </c>
      <c r="R52" s="16">
        <f>SUM(N52:Q52)</f>
        <v>0</v>
      </c>
      <c r="S52" s="14">
        <f>+M52+R52</f>
        <v>0</v>
      </c>
      <c r="T52" s="23">
        <v>0</v>
      </c>
      <c r="U52" s="23">
        <v>0</v>
      </c>
      <c r="V52" s="23">
        <v>0</v>
      </c>
      <c r="W52" s="23">
        <v>0</v>
      </c>
      <c r="X52" s="16">
        <f>SUM(T52:W52)</f>
        <v>0</v>
      </c>
      <c r="Y52" s="16">
        <f>SUM(T52:W52)</f>
        <v>0</v>
      </c>
      <c r="Z52" s="17">
        <f>+X52+S52</f>
        <v>0</v>
      </c>
      <c r="AA52" s="14">
        <f>+H52-Z52</f>
        <v>10000000</v>
      </c>
      <c r="AB52" s="14">
        <f>+Z52</f>
        <v>0</v>
      </c>
      <c r="AC52" s="14">
        <f>+Z52-AB52</f>
        <v>0</v>
      </c>
    </row>
    <row r="53" spans="1:29" s="18" customFormat="1" ht="12.75">
      <c r="A53" s="13">
        <v>270</v>
      </c>
      <c r="B53" s="13">
        <v>30</v>
      </c>
      <c r="C53" s="13" t="s">
        <v>34</v>
      </c>
      <c r="D53" s="13">
        <v>9</v>
      </c>
      <c r="E53" s="14" t="s">
        <v>115</v>
      </c>
      <c r="F53" s="23">
        <v>25000000</v>
      </c>
      <c r="G53" s="23">
        <v>5000000</v>
      </c>
      <c r="H53" s="14">
        <f>+F53+G53</f>
        <v>30000000</v>
      </c>
      <c r="I53" s="23">
        <v>0</v>
      </c>
      <c r="J53" s="23">
        <v>0</v>
      </c>
      <c r="K53" s="23">
        <v>0</v>
      </c>
      <c r="L53" s="23">
        <v>0</v>
      </c>
      <c r="M53" s="16">
        <f>SUM(I53:L53)</f>
        <v>0</v>
      </c>
      <c r="N53" s="23">
        <v>0</v>
      </c>
      <c r="O53" s="23">
        <v>0</v>
      </c>
      <c r="P53" s="23">
        <v>0</v>
      </c>
      <c r="Q53" s="23">
        <v>0</v>
      </c>
      <c r="R53" s="16">
        <f>SUM(N53:Q53)</f>
        <v>0</v>
      </c>
      <c r="S53" s="14">
        <f>+M53+R53</f>
        <v>0</v>
      </c>
      <c r="T53" s="23">
        <v>0</v>
      </c>
      <c r="U53" s="23">
        <v>0</v>
      </c>
      <c r="V53" s="23">
        <v>0</v>
      </c>
      <c r="W53" s="23">
        <v>0</v>
      </c>
      <c r="X53" s="16">
        <f>SUM(T53:W53)</f>
        <v>0</v>
      </c>
      <c r="Y53" s="16">
        <f>SUM(T53:W53)</f>
        <v>0</v>
      </c>
      <c r="Z53" s="17">
        <f>+X53+S53</f>
        <v>0</v>
      </c>
      <c r="AA53" s="14">
        <f>+H53-Z53</f>
        <v>30000000</v>
      </c>
      <c r="AB53" s="14">
        <f>+Z53</f>
        <v>0</v>
      </c>
      <c r="AC53" s="14">
        <f>+Z53-AB53</f>
        <v>0</v>
      </c>
    </row>
    <row r="54" spans="1:29" s="21" customFormat="1" ht="13.5">
      <c r="A54" s="19">
        <v>280</v>
      </c>
      <c r="B54" s="19"/>
      <c r="C54" s="19"/>
      <c r="D54" s="19"/>
      <c r="E54" s="9" t="s">
        <v>45</v>
      </c>
      <c r="F54" s="25">
        <f aca="true" t="shared" si="22" ref="F54:AC54">SUM(F55:F57)</f>
        <v>37000000</v>
      </c>
      <c r="G54" s="25">
        <f t="shared" si="22"/>
        <v>5000000</v>
      </c>
      <c r="H54" s="25">
        <f t="shared" si="22"/>
        <v>42000000</v>
      </c>
      <c r="I54" s="25">
        <f>SUM(I55:I57)</f>
        <v>0</v>
      </c>
      <c r="J54" s="25">
        <f>SUM(J55:J57)</f>
        <v>0</v>
      </c>
      <c r="K54" s="25">
        <f>SUM(K55:K57)</f>
        <v>1965000</v>
      </c>
      <c r="L54" s="25">
        <f>SUM(L55:L57)</f>
        <v>0</v>
      </c>
      <c r="M54" s="25">
        <f t="shared" si="22"/>
        <v>1965000</v>
      </c>
      <c r="N54" s="25">
        <f t="shared" si="22"/>
        <v>0</v>
      </c>
      <c r="O54" s="25">
        <f t="shared" si="22"/>
        <v>0</v>
      </c>
      <c r="P54" s="25">
        <f t="shared" si="22"/>
        <v>0</v>
      </c>
      <c r="Q54" s="25">
        <f t="shared" si="22"/>
        <v>0</v>
      </c>
      <c r="R54" s="25">
        <f>SUM(R55:R57)</f>
        <v>0</v>
      </c>
      <c r="S54" s="24">
        <f t="shared" si="22"/>
        <v>1965000</v>
      </c>
      <c r="T54" s="25">
        <f>SUM(T55:T57)</f>
        <v>0</v>
      </c>
      <c r="U54" s="25">
        <f t="shared" si="22"/>
        <v>0</v>
      </c>
      <c r="V54" s="25">
        <f t="shared" si="22"/>
        <v>0</v>
      </c>
      <c r="W54" s="25">
        <f t="shared" si="22"/>
        <v>0</v>
      </c>
      <c r="X54" s="25">
        <f>SUM(X55:X57)</f>
        <v>0</v>
      </c>
      <c r="Y54" s="25">
        <f>SUM(Y55:Y57)</f>
        <v>0</v>
      </c>
      <c r="Z54" s="24">
        <f t="shared" si="22"/>
        <v>1965000</v>
      </c>
      <c r="AA54" s="24">
        <f t="shared" si="22"/>
        <v>40035000</v>
      </c>
      <c r="AB54" s="24">
        <f t="shared" si="22"/>
        <v>1965000</v>
      </c>
      <c r="AC54" s="24">
        <f t="shared" si="22"/>
        <v>0</v>
      </c>
    </row>
    <row r="55" spans="1:29" s="18" customFormat="1" ht="12.75">
      <c r="A55" s="13">
        <v>280</v>
      </c>
      <c r="B55" s="13">
        <v>30</v>
      </c>
      <c r="C55" s="13" t="s">
        <v>24</v>
      </c>
      <c r="D55" s="13">
        <v>9</v>
      </c>
      <c r="E55" s="14" t="s">
        <v>45</v>
      </c>
      <c r="F55" s="23">
        <v>12000000</v>
      </c>
      <c r="G55" s="23">
        <v>0</v>
      </c>
      <c r="H55" s="23">
        <f>+F55+G55</f>
        <v>12000000</v>
      </c>
      <c r="I55" s="23">
        <v>0</v>
      </c>
      <c r="J55" s="23">
        <v>0</v>
      </c>
      <c r="K55" s="23">
        <v>0</v>
      </c>
      <c r="L55" s="23">
        <v>0</v>
      </c>
      <c r="M55" s="16">
        <f>SUM(I55:L55)</f>
        <v>0</v>
      </c>
      <c r="N55" s="23">
        <v>0</v>
      </c>
      <c r="O55" s="23">
        <v>0</v>
      </c>
      <c r="P55" s="23">
        <v>0</v>
      </c>
      <c r="Q55" s="23">
        <v>0</v>
      </c>
      <c r="R55" s="16">
        <f>SUM(N55:Q55)</f>
        <v>0</v>
      </c>
      <c r="S55" s="14">
        <f>+M55+R55</f>
        <v>0</v>
      </c>
      <c r="T55" s="23">
        <v>0</v>
      </c>
      <c r="U55" s="23">
        <v>0</v>
      </c>
      <c r="V55" s="23">
        <v>0</v>
      </c>
      <c r="W55" s="23">
        <v>0</v>
      </c>
      <c r="X55" s="16">
        <f>SUM(T55:W55)</f>
        <v>0</v>
      </c>
      <c r="Y55" s="16">
        <f>SUM(T55:W55)</f>
        <v>0</v>
      </c>
      <c r="Z55" s="17">
        <f>+X55+S55</f>
        <v>0</v>
      </c>
      <c r="AA55" s="14">
        <f>+H55-Z55</f>
        <v>12000000</v>
      </c>
      <c r="AB55" s="14">
        <f>+Z55</f>
        <v>0</v>
      </c>
      <c r="AC55" s="14">
        <f>+Z55-AB55</f>
        <v>0</v>
      </c>
    </row>
    <row r="56" spans="1:29" s="18" customFormat="1" ht="12.75">
      <c r="A56" s="13">
        <v>280</v>
      </c>
      <c r="B56" s="13">
        <v>30</v>
      </c>
      <c r="C56" s="13" t="s">
        <v>35</v>
      </c>
      <c r="D56" s="13">
        <v>9</v>
      </c>
      <c r="E56" s="14" t="s">
        <v>45</v>
      </c>
      <c r="F56" s="23">
        <v>10000000</v>
      </c>
      <c r="G56" s="23">
        <v>0</v>
      </c>
      <c r="H56" s="23">
        <f>+F56+G56</f>
        <v>10000000</v>
      </c>
      <c r="I56" s="23">
        <v>0</v>
      </c>
      <c r="J56" s="23">
        <v>0</v>
      </c>
      <c r="K56" s="23">
        <v>0</v>
      </c>
      <c r="L56" s="23">
        <v>0</v>
      </c>
      <c r="M56" s="16">
        <f>SUM(I56:L56)</f>
        <v>0</v>
      </c>
      <c r="N56" s="23">
        <v>0</v>
      </c>
      <c r="O56" s="23">
        <v>0</v>
      </c>
      <c r="P56" s="23">
        <v>0</v>
      </c>
      <c r="Q56" s="23">
        <v>0</v>
      </c>
      <c r="R56" s="16">
        <f>SUM(N56:Q56)</f>
        <v>0</v>
      </c>
      <c r="S56" s="14">
        <f>+M56+R56</f>
        <v>0</v>
      </c>
      <c r="T56" s="23">
        <v>0</v>
      </c>
      <c r="U56" s="23">
        <v>0</v>
      </c>
      <c r="V56" s="23">
        <v>0</v>
      </c>
      <c r="W56" s="23">
        <v>0</v>
      </c>
      <c r="X56" s="16">
        <f>SUM(T56:W56)</f>
        <v>0</v>
      </c>
      <c r="Y56" s="16">
        <f>SUM(T56:W56)</f>
        <v>0</v>
      </c>
      <c r="Z56" s="17">
        <f>+X56+S56</f>
        <v>0</v>
      </c>
      <c r="AA56" s="14">
        <f>+H56-Z56</f>
        <v>10000000</v>
      </c>
      <c r="AB56" s="14">
        <f>+Z56</f>
        <v>0</v>
      </c>
      <c r="AC56" s="14">
        <f>+Z56-AB56</f>
        <v>0</v>
      </c>
    </row>
    <row r="57" spans="1:29" s="18" customFormat="1" ht="12.75">
      <c r="A57" s="13">
        <v>280</v>
      </c>
      <c r="B57" s="13">
        <v>30</v>
      </c>
      <c r="C57" s="13" t="s">
        <v>34</v>
      </c>
      <c r="D57" s="13">
        <v>9</v>
      </c>
      <c r="E57" s="14" t="s">
        <v>45</v>
      </c>
      <c r="F57" s="23">
        <v>15000000</v>
      </c>
      <c r="G57" s="23">
        <v>5000000</v>
      </c>
      <c r="H57" s="23">
        <f>+F57+G57</f>
        <v>20000000</v>
      </c>
      <c r="I57" s="23">
        <v>0</v>
      </c>
      <c r="J57" s="23">
        <v>0</v>
      </c>
      <c r="K57" s="23">
        <f>1300000+665000</f>
        <v>1965000</v>
      </c>
      <c r="L57" s="23">
        <v>0</v>
      </c>
      <c r="M57" s="16">
        <f>SUM(I57:L57)</f>
        <v>1965000</v>
      </c>
      <c r="N57" s="23">
        <v>0</v>
      </c>
      <c r="O57" s="23">
        <v>0</v>
      </c>
      <c r="P57" s="23">
        <v>0</v>
      </c>
      <c r="Q57" s="23">
        <v>0</v>
      </c>
      <c r="R57" s="16">
        <f>SUM(N57:Q57)</f>
        <v>0</v>
      </c>
      <c r="S57" s="14">
        <f>+M57+R57</f>
        <v>1965000</v>
      </c>
      <c r="T57" s="23">
        <v>0</v>
      </c>
      <c r="U57" s="23">
        <v>0</v>
      </c>
      <c r="V57" s="23">
        <v>0</v>
      </c>
      <c r="W57" s="23">
        <v>0</v>
      </c>
      <c r="X57" s="16">
        <f>SUM(T57:W57)</f>
        <v>0</v>
      </c>
      <c r="Y57" s="16">
        <f>SUM(T57:W57)</f>
        <v>0</v>
      </c>
      <c r="Z57" s="17">
        <f>+X57+S57</f>
        <v>1965000</v>
      </c>
      <c r="AA57" s="14">
        <f>+H57-Z57</f>
        <v>18035000</v>
      </c>
      <c r="AB57" s="14">
        <f>+Z57</f>
        <v>1965000</v>
      </c>
      <c r="AC57" s="14">
        <f>+Z57-AB57</f>
        <v>0</v>
      </c>
    </row>
    <row r="58" spans="1:29" s="21" customFormat="1" ht="13.5">
      <c r="A58" s="19">
        <v>300</v>
      </c>
      <c r="B58" s="19"/>
      <c r="C58" s="19"/>
      <c r="D58" s="19"/>
      <c r="E58" s="9" t="s">
        <v>46</v>
      </c>
      <c r="F58" s="25">
        <f aca="true" t="shared" si="23" ref="F58:AC58">+F59+F61+F64+F79+F83</f>
        <v>333000000</v>
      </c>
      <c r="G58" s="25">
        <f t="shared" si="23"/>
        <v>55000000</v>
      </c>
      <c r="H58" s="25">
        <f t="shared" si="23"/>
        <v>388000000</v>
      </c>
      <c r="I58" s="25">
        <f t="shared" si="23"/>
        <v>800000</v>
      </c>
      <c r="J58" s="25">
        <f>+J59+J61+J64+J79+J83</f>
        <v>1443000</v>
      </c>
      <c r="K58" s="25">
        <f>+K59+K61+K64+K79+K83</f>
        <v>24488500</v>
      </c>
      <c r="L58" s="25">
        <f>+L59+L61+L64+L79+L83</f>
        <v>31304976</v>
      </c>
      <c r="M58" s="25">
        <f t="shared" si="23"/>
        <v>58036476</v>
      </c>
      <c r="N58" s="25">
        <f>+N59+N61+N64+N79+N83</f>
        <v>0</v>
      </c>
      <c r="O58" s="25">
        <f>+O59+O61+O64+O79+O83</f>
        <v>0</v>
      </c>
      <c r="P58" s="25">
        <f>+P59+P61+P64+P79+P83</f>
        <v>0</v>
      </c>
      <c r="Q58" s="25">
        <f>+Q59+Q61+Q64+Q79+Q83</f>
        <v>0</v>
      </c>
      <c r="R58" s="25">
        <f t="shared" si="23"/>
        <v>0</v>
      </c>
      <c r="S58" s="25">
        <f t="shared" si="23"/>
        <v>58036476</v>
      </c>
      <c r="T58" s="25">
        <f>+T59+T61+T64+T79+T83</f>
        <v>0</v>
      </c>
      <c r="U58" s="25">
        <f t="shared" si="23"/>
        <v>0</v>
      </c>
      <c r="V58" s="25">
        <f t="shared" si="23"/>
        <v>0</v>
      </c>
      <c r="W58" s="25">
        <f t="shared" si="23"/>
        <v>0</v>
      </c>
      <c r="X58" s="25">
        <f t="shared" si="23"/>
        <v>0</v>
      </c>
      <c r="Y58" s="25">
        <f t="shared" si="23"/>
        <v>0</v>
      </c>
      <c r="Z58" s="25">
        <f t="shared" si="23"/>
        <v>58036476</v>
      </c>
      <c r="AA58" s="25">
        <f t="shared" si="23"/>
        <v>329963524</v>
      </c>
      <c r="AB58" s="25">
        <f t="shared" si="23"/>
        <v>58036476</v>
      </c>
      <c r="AC58" s="25">
        <f t="shared" si="23"/>
        <v>0</v>
      </c>
    </row>
    <row r="59" spans="1:29" s="21" customFormat="1" ht="13.5">
      <c r="A59" s="19">
        <v>320</v>
      </c>
      <c r="B59" s="19"/>
      <c r="C59" s="19"/>
      <c r="D59" s="19"/>
      <c r="E59" s="9" t="s">
        <v>47</v>
      </c>
      <c r="F59" s="25">
        <f aca="true" t="shared" si="24" ref="F59:T59">SUM(F60)</f>
        <v>5000000</v>
      </c>
      <c r="G59" s="25">
        <f t="shared" si="24"/>
        <v>0</v>
      </c>
      <c r="H59" s="25">
        <f t="shared" si="24"/>
        <v>5000000</v>
      </c>
      <c r="I59" s="25">
        <f t="shared" si="24"/>
        <v>0</v>
      </c>
      <c r="J59" s="25">
        <f t="shared" si="24"/>
        <v>0</v>
      </c>
      <c r="K59" s="25">
        <f t="shared" si="24"/>
        <v>0</v>
      </c>
      <c r="L59" s="25">
        <f t="shared" si="24"/>
        <v>0</v>
      </c>
      <c r="M59" s="25">
        <f t="shared" si="24"/>
        <v>0</v>
      </c>
      <c r="N59" s="25">
        <f t="shared" si="24"/>
        <v>0</v>
      </c>
      <c r="O59" s="25">
        <f t="shared" si="24"/>
        <v>0</v>
      </c>
      <c r="P59" s="25">
        <f t="shared" si="24"/>
        <v>0</v>
      </c>
      <c r="Q59" s="25">
        <f t="shared" si="24"/>
        <v>0</v>
      </c>
      <c r="R59" s="25">
        <f t="shared" si="24"/>
        <v>0</v>
      </c>
      <c r="S59" s="25">
        <f>+S60</f>
        <v>0</v>
      </c>
      <c r="T59" s="25">
        <f t="shared" si="24"/>
        <v>0</v>
      </c>
      <c r="U59" s="25">
        <f aca="true" t="shared" si="25" ref="U59:AC59">SUM(U60)</f>
        <v>0</v>
      </c>
      <c r="V59" s="25">
        <f t="shared" si="25"/>
        <v>0</v>
      </c>
      <c r="W59" s="25">
        <f t="shared" si="25"/>
        <v>0</v>
      </c>
      <c r="X59" s="25">
        <f t="shared" si="25"/>
        <v>0</v>
      </c>
      <c r="Y59" s="25">
        <f t="shared" si="25"/>
        <v>0</v>
      </c>
      <c r="Z59" s="25">
        <f t="shared" si="25"/>
        <v>0</v>
      </c>
      <c r="AA59" s="25">
        <f t="shared" si="25"/>
        <v>5000000</v>
      </c>
      <c r="AB59" s="25">
        <f t="shared" si="25"/>
        <v>0</v>
      </c>
      <c r="AC59" s="25">
        <f t="shared" si="25"/>
        <v>0</v>
      </c>
    </row>
    <row r="60" spans="1:29" s="18" customFormat="1" ht="12.75">
      <c r="A60" s="13">
        <v>320</v>
      </c>
      <c r="B60" s="14">
        <v>30</v>
      </c>
      <c r="C60" s="14" t="s">
        <v>24</v>
      </c>
      <c r="D60" s="13">
        <v>9</v>
      </c>
      <c r="E60" s="14" t="s">
        <v>47</v>
      </c>
      <c r="F60" s="23">
        <v>5000000</v>
      </c>
      <c r="G60" s="23">
        <v>0</v>
      </c>
      <c r="H60" s="23">
        <f>+F60+G60</f>
        <v>5000000</v>
      </c>
      <c r="I60" s="23">
        <v>0</v>
      </c>
      <c r="J60" s="23">
        <v>0</v>
      </c>
      <c r="K60" s="23">
        <v>0</v>
      </c>
      <c r="L60" s="23">
        <v>0</v>
      </c>
      <c r="M60" s="16">
        <f>SUM(I60:L60)</f>
        <v>0</v>
      </c>
      <c r="N60" s="23">
        <v>0</v>
      </c>
      <c r="O60" s="23">
        <v>0</v>
      </c>
      <c r="P60" s="23">
        <v>0</v>
      </c>
      <c r="Q60" s="23">
        <v>0</v>
      </c>
      <c r="R60" s="16">
        <f>SUM(N60:Q60)</f>
        <v>0</v>
      </c>
      <c r="S60" s="14">
        <f>+M60+R60</f>
        <v>0</v>
      </c>
      <c r="T60" s="23">
        <v>0</v>
      </c>
      <c r="U60" s="23">
        <v>0</v>
      </c>
      <c r="V60" s="23">
        <v>0</v>
      </c>
      <c r="W60" s="23">
        <v>0</v>
      </c>
      <c r="X60" s="16">
        <f>SUM(T60:W60)</f>
        <v>0</v>
      </c>
      <c r="Y60" s="16">
        <f>SUM(T60:W60)</f>
        <v>0</v>
      </c>
      <c r="Z60" s="17">
        <f>+X60+S60</f>
        <v>0</v>
      </c>
      <c r="AA60" s="14">
        <f>+H60-Z60</f>
        <v>5000000</v>
      </c>
      <c r="AB60" s="14">
        <f>+Z60</f>
        <v>0</v>
      </c>
      <c r="AC60" s="14">
        <f>+Z60-AB60</f>
        <v>0</v>
      </c>
    </row>
    <row r="61" spans="1:29" s="21" customFormat="1" ht="13.5">
      <c r="A61" s="19">
        <v>330</v>
      </c>
      <c r="B61" s="19"/>
      <c r="C61" s="19"/>
      <c r="D61" s="19"/>
      <c r="E61" s="9" t="s">
        <v>48</v>
      </c>
      <c r="F61" s="25">
        <f aca="true" t="shared" si="26" ref="F61:AC61">SUM(F62:F63)</f>
        <v>26000000</v>
      </c>
      <c r="G61" s="25">
        <f t="shared" si="26"/>
        <v>10000000</v>
      </c>
      <c r="H61" s="25">
        <f t="shared" si="26"/>
        <v>36000000</v>
      </c>
      <c r="I61" s="25">
        <f>SUM(I62:I63)</f>
        <v>100000</v>
      </c>
      <c r="J61" s="25">
        <f>SUM(J62:J63)</f>
        <v>875000</v>
      </c>
      <c r="K61" s="25">
        <f>SUM(K62:K63)</f>
        <v>0</v>
      </c>
      <c r="L61" s="25">
        <f>SUM(L62:L63)</f>
        <v>2100000</v>
      </c>
      <c r="M61" s="25">
        <f t="shared" si="26"/>
        <v>3075000</v>
      </c>
      <c r="N61" s="25">
        <f t="shared" si="26"/>
        <v>0</v>
      </c>
      <c r="O61" s="25">
        <f t="shared" si="26"/>
        <v>0</v>
      </c>
      <c r="P61" s="25">
        <f t="shared" si="26"/>
        <v>0</v>
      </c>
      <c r="Q61" s="25">
        <f t="shared" si="26"/>
        <v>0</v>
      </c>
      <c r="R61" s="25">
        <f>SUM(R62:R63)</f>
        <v>0</v>
      </c>
      <c r="S61" s="25">
        <f t="shared" si="26"/>
        <v>3075000</v>
      </c>
      <c r="T61" s="25">
        <f>SUM(T62:T63)</f>
        <v>0</v>
      </c>
      <c r="U61" s="25">
        <f t="shared" si="26"/>
        <v>0</v>
      </c>
      <c r="V61" s="25">
        <f t="shared" si="26"/>
        <v>0</v>
      </c>
      <c r="W61" s="25">
        <f t="shared" si="26"/>
        <v>0</v>
      </c>
      <c r="X61" s="25">
        <f>SUM(X62:X63)</f>
        <v>0</v>
      </c>
      <c r="Y61" s="25">
        <f>SUM(Y62:Y63)</f>
        <v>0</v>
      </c>
      <c r="Z61" s="25">
        <f t="shared" si="26"/>
        <v>3075000</v>
      </c>
      <c r="AA61" s="25">
        <f t="shared" si="26"/>
        <v>32925000</v>
      </c>
      <c r="AB61" s="25">
        <f t="shared" si="26"/>
        <v>3075000</v>
      </c>
      <c r="AC61" s="25">
        <f t="shared" si="26"/>
        <v>0</v>
      </c>
    </row>
    <row r="62" spans="1:29" s="18" customFormat="1" ht="12.75">
      <c r="A62" s="13">
        <v>330</v>
      </c>
      <c r="B62" s="14">
        <v>30</v>
      </c>
      <c r="C62" s="14" t="s">
        <v>24</v>
      </c>
      <c r="D62" s="13">
        <v>9</v>
      </c>
      <c r="E62" s="14" t="s">
        <v>48</v>
      </c>
      <c r="F62" s="23">
        <v>11000000</v>
      </c>
      <c r="G62" s="23">
        <v>0</v>
      </c>
      <c r="H62" s="23">
        <f>+F62+G62</f>
        <v>11000000</v>
      </c>
      <c r="I62" s="23">
        <v>100000</v>
      </c>
      <c r="J62" s="23">
        <v>0</v>
      </c>
      <c r="K62" s="23">
        <v>0</v>
      </c>
      <c r="L62" s="23">
        <v>0</v>
      </c>
      <c r="M62" s="16">
        <f>SUM(I62:L62)</f>
        <v>100000</v>
      </c>
      <c r="N62" s="23">
        <v>0</v>
      </c>
      <c r="O62" s="23">
        <v>0</v>
      </c>
      <c r="P62" s="23">
        <v>0</v>
      </c>
      <c r="Q62" s="23">
        <v>0</v>
      </c>
      <c r="R62" s="16">
        <f>SUM(N62:Q62)</f>
        <v>0</v>
      </c>
      <c r="S62" s="14">
        <f>+M62+R62</f>
        <v>100000</v>
      </c>
      <c r="T62" s="23">
        <v>0</v>
      </c>
      <c r="U62" s="23">
        <v>0</v>
      </c>
      <c r="V62" s="23">
        <v>0</v>
      </c>
      <c r="W62" s="23">
        <v>0</v>
      </c>
      <c r="X62" s="16">
        <f>SUM(T62:W62)</f>
        <v>0</v>
      </c>
      <c r="Y62" s="16">
        <f>SUM(T62:W62)</f>
        <v>0</v>
      </c>
      <c r="Z62" s="17">
        <f>+X62+S62</f>
        <v>100000</v>
      </c>
      <c r="AA62" s="14">
        <f>+H62-Z62</f>
        <v>10900000</v>
      </c>
      <c r="AB62" s="14">
        <f>+Z62</f>
        <v>100000</v>
      </c>
      <c r="AC62" s="14">
        <f>+Z62-AB62</f>
        <v>0</v>
      </c>
    </row>
    <row r="63" spans="1:29" s="18" customFormat="1" ht="12.75">
      <c r="A63" s="13">
        <v>330</v>
      </c>
      <c r="B63" s="14">
        <v>30</v>
      </c>
      <c r="C63" s="14" t="s">
        <v>34</v>
      </c>
      <c r="D63" s="13">
        <v>9</v>
      </c>
      <c r="E63" s="14" t="s">
        <v>49</v>
      </c>
      <c r="F63" s="23">
        <v>15000000</v>
      </c>
      <c r="G63" s="23">
        <v>10000000</v>
      </c>
      <c r="H63" s="23">
        <f>+F63+G63</f>
        <v>25000000</v>
      </c>
      <c r="I63" s="23">
        <v>0</v>
      </c>
      <c r="J63" s="23">
        <v>875000</v>
      </c>
      <c r="K63" s="23">
        <v>0</v>
      </c>
      <c r="L63" s="23">
        <v>2100000</v>
      </c>
      <c r="M63" s="16">
        <f>SUM(I63:L63)</f>
        <v>2975000</v>
      </c>
      <c r="N63" s="23">
        <v>0</v>
      </c>
      <c r="O63" s="23">
        <v>0</v>
      </c>
      <c r="P63" s="23">
        <v>0</v>
      </c>
      <c r="Q63" s="23">
        <v>0</v>
      </c>
      <c r="R63" s="16">
        <f>SUM(N63:Q63)</f>
        <v>0</v>
      </c>
      <c r="S63" s="14">
        <f>+M63+R63</f>
        <v>2975000</v>
      </c>
      <c r="T63" s="23">
        <v>0</v>
      </c>
      <c r="U63" s="23">
        <v>0</v>
      </c>
      <c r="V63" s="23">
        <v>0</v>
      </c>
      <c r="W63" s="23">
        <v>0</v>
      </c>
      <c r="X63" s="16">
        <f>SUM(T63:W63)</f>
        <v>0</v>
      </c>
      <c r="Y63" s="16">
        <f>SUM(T63:W63)</f>
        <v>0</v>
      </c>
      <c r="Z63" s="17">
        <f>+X63+S63</f>
        <v>2975000</v>
      </c>
      <c r="AA63" s="14">
        <f>+H63-Z63</f>
        <v>22025000</v>
      </c>
      <c r="AB63" s="14">
        <f>+Z63</f>
        <v>2975000</v>
      </c>
      <c r="AC63" s="14">
        <f>+Z63-AB63</f>
        <v>0</v>
      </c>
    </row>
    <row r="64" spans="1:29" s="21" customFormat="1" ht="13.5">
      <c r="A64" s="19">
        <v>340</v>
      </c>
      <c r="B64" s="19"/>
      <c r="C64" s="19"/>
      <c r="D64" s="19"/>
      <c r="E64" s="9" t="s">
        <v>50</v>
      </c>
      <c r="F64" s="25">
        <f>+F65+F68+F71+F74+F76</f>
        <v>85000000</v>
      </c>
      <c r="G64" s="25">
        <f aca="true" t="shared" si="27" ref="G64:AC64">+G65+G68+G71+G74+G76</f>
        <v>0</v>
      </c>
      <c r="H64" s="25">
        <f t="shared" si="27"/>
        <v>85000000</v>
      </c>
      <c r="I64" s="25">
        <f t="shared" si="27"/>
        <v>700000</v>
      </c>
      <c r="J64" s="25">
        <f>+J65+J68+J71+J74+J76</f>
        <v>568000</v>
      </c>
      <c r="K64" s="25">
        <f>+K65+K68+K71+K74+K76</f>
        <v>9826000</v>
      </c>
      <c r="L64" s="25">
        <f>+L65+L68+L71+L74+L76</f>
        <v>4369976</v>
      </c>
      <c r="M64" s="25">
        <f t="shared" si="27"/>
        <v>15463976</v>
      </c>
      <c r="N64" s="25">
        <f>+N65+N68+N71+N74+N76</f>
        <v>0</v>
      </c>
      <c r="O64" s="25">
        <f>+O65+O68+O71+O74+O76</f>
        <v>0</v>
      </c>
      <c r="P64" s="25">
        <f>+P65+P68+P71+P74+P76</f>
        <v>0</v>
      </c>
      <c r="Q64" s="25">
        <f>+Q65+Q68+Q71+Q74+Q76</f>
        <v>0</v>
      </c>
      <c r="R64" s="25">
        <f t="shared" si="27"/>
        <v>0</v>
      </c>
      <c r="S64" s="25">
        <f t="shared" si="27"/>
        <v>15463976</v>
      </c>
      <c r="T64" s="25">
        <f>+T65+T68+T71+T74+T76</f>
        <v>0</v>
      </c>
      <c r="U64" s="25">
        <f t="shared" si="27"/>
        <v>0</v>
      </c>
      <c r="V64" s="25">
        <f t="shared" si="27"/>
        <v>0</v>
      </c>
      <c r="W64" s="25">
        <f t="shared" si="27"/>
        <v>0</v>
      </c>
      <c r="X64" s="25">
        <f t="shared" si="27"/>
        <v>0</v>
      </c>
      <c r="Y64" s="25">
        <f t="shared" si="27"/>
        <v>0</v>
      </c>
      <c r="Z64" s="25">
        <f t="shared" si="27"/>
        <v>15463976</v>
      </c>
      <c r="AA64" s="25">
        <f t="shared" si="27"/>
        <v>69536024</v>
      </c>
      <c r="AB64" s="25">
        <f t="shared" si="27"/>
        <v>15463976</v>
      </c>
      <c r="AC64" s="25">
        <f t="shared" si="27"/>
        <v>0</v>
      </c>
    </row>
    <row r="65" spans="1:29" s="21" customFormat="1" ht="13.5">
      <c r="A65" s="19"/>
      <c r="B65" s="19">
        <v>341</v>
      </c>
      <c r="C65" s="19"/>
      <c r="D65" s="19"/>
      <c r="E65" s="9" t="s">
        <v>110</v>
      </c>
      <c r="F65" s="25">
        <f>SUM(F66:F67)</f>
        <v>15000000</v>
      </c>
      <c r="G65" s="25">
        <f aca="true" t="shared" si="28" ref="G65:AC65">SUM(G66:G67)</f>
        <v>0</v>
      </c>
      <c r="H65" s="25">
        <f t="shared" si="28"/>
        <v>15000000</v>
      </c>
      <c r="I65" s="25">
        <f t="shared" si="28"/>
        <v>0</v>
      </c>
      <c r="J65" s="25">
        <f>SUM(J66:J67)</f>
        <v>229000</v>
      </c>
      <c r="K65" s="25">
        <f>SUM(K66:K67)</f>
        <v>720000</v>
      </c>
      <c r="L65" s="25">
        <f>SUM(L66:L67)</f>
        <v>490000</v>
      </c>
      <c r="M65" s="25">
        <f t="shared" si="28"/>
        <v>1439000</v>
      </c>
      <c r="N65" s="25">
        <f>SUM(N66:N67)</f>
        <v>0</v>
      </c>
      <c r="O65" s="25">
        <f>SUM(O66:O67)</f>
        <v>0</v>
      </c>
      <c r="P65" s="25">
        <f>SUM(P66:P67)</f>
        <v>0</v>
      </c>
      <c r="Q65" s="25">
        <f>SUM(Q66:Q67)</f>
        <v>0</v>
      </c>
      <c r="R65" s="25">
        <f t="shared" si="28"/>
        <v>0</v>
      </c>
      <c r="S65" s="25">
        <f t="shared" si="28"/>
        <v>1439000</v>
      </c>
      <c r="T65" s="25">
        <f>SUM(T66:T67)</f>
        <v>0</v>
      </c>
      <c r="U65" s="25">
        <f t="shared" si="28"/>
        <v>0</v>
      </c>
      <c r="V65" s="25">
        <f t="shared" si="28"/>
        <v>0</v>
      </c>
      <c r="W65" s="25">
        <f t="shared" si="28"/>
        <v>0</v>
      </c>
      <c r="X65" s="25">
        <f t="shared" si="28"/>
        <v>0</v>
      </c>
      <c r="Y65" s="25">
        <f t="shared" si="28"/>
        <v>0</v>
      </c>
      <c r="Z65" s="25">
        <f t="shared" si="28"/>
        <v>1439000</v>
      </c>
      <c r="AA65" s="25">
        <f t="shared" si="28"/>
        <v>13561000</v>
      </c>
      <c r="AB65" s="25">
        <f t="shared" si="28"/>
        <v>1439000</v>
      </c>
      <c r="AC65" s="25">
        <f t="shared" si="28"/>
        <v>0</v>
      </c>
    </row>
    <row r="66" spans="1:29" s="21" customFormat="1" ht="13.5">
      <c r="A66" s="13">
        <v>341</v>
      </c>
      <c r="B66" s="13">
        <v>30</v>
      </c>
      <c r="C66" s="13" t="s">
        <v>24</v>
      </c>
      <c r="D66" s="13">
        <v>9</v>
      </c>
      <c r="E66" s="14" t="s">
        <v>106</v>
      </c>
      <c r="F66" s="23">
        <v>5000000</v>
      </c>
      <c r="G66" s="23">
        <v>0</v>
      </c>
      <c r="H66" s="23">
        <f>+F66+G66</f>
        <v>5000000</v>
      </c>
      <c r="I66" s="23">
        <v>0</v>
      </c>
      <c r="J66" s="23">
        <v>0</v>
      </c>
      <c r="K66" s="23">
        <v>0</v>
      </c>
      <c r="L66" s="23">
        <v>0</v>
      </c>
      <c r="M66" s="16">
        <f>SUM(I66:L66)</f>
        <v>0</v>
      </c>
      <c r="N66" s="23">
        <v>0</v>
      </c>
      <c r="O66" s="23">
        <v>0</v>
      </c>
      <c r="P66" s="23">
        <v>0</v>
      </c>
      <c r="Q66" s="23">
        <v>0</v>
      </c>
      <c r="R66" s="16">
        <f>SUM(N66:Q66)</f>
        <v>0</v>
      </c>
      <c r="S66" s="14">
        <f>+M66+R66</f>
        <v>0</v>
      </c>
      <c r="T66" s="23">
        <v>0</v>
      </c>
      <c r="U66" s="23">
        <v>0</v>
      </c>
      <c r="V66" s="23">
        <v>0</v>
      </c>
      <c r="W66" s="23">
        <v>0</v>
      </c>
      <c r="X66" s="16">
        <f>SUM(T66:W66)</f>
        <v>0</v>
      </c>
      <c r="Y66" s="16">
        <f>SUM(T66:W66)</f>
        <v>0</v>
      </c>
      <c r="Z66" s="17">
        <f>+X66+S66</f>
        <v>0</v>
      </c>
      <c r="AA66" s="14">
        <f>+H66-Z66</f>
        <v>5000000</v>
      </c>
      <c r="AB66" s="14">
        <f>+Z66</f>
        <v>0</v>
      </c>
      <c r="AC66" s="14">
        <f>+Z66-AB66</f>
        <v>0</v>
      </c>
    </row>
    <row r="67" spans="1:29" s="21" customFormat="1" ht="13.5">
      <c r="A67" s="13">
        <v>341</v>
      </c>
      <c r="B67" s="13">
        <v>30</v>
      </c>
      <c r="C67" s="13" t="s">
        <v>34</v>
      </c>
      <c r="D67" s="13">
        <v>9</v>
      </c>
      <c r="E67" s="14" t="s">
        <v>106</v>
      </c>
      <c r="F67" s="23">
        <v>10000000</v>
      </c>
      <c r="G67" s="23">
        <v>0</v>
      </c>
      <c r="H67" s="23">
        <f>+F67+G67</f>
        <v>10000000</v>
      </c>
      <c r="I67" s="23">
        <v>0</v>
      </c>
      <c r="J67" s="23">
        <v>229000</v>
      </c>
      <c r="K67" s="23">
        <v>720000</v>
      </c>
      <c r="L67" s="23">
        <v>490000</v>
      </c>
      <c r="M67" s="16">
        <f>SUM(I67:L67)</f>
        <v>1439000</v>
      </c>
      <c r="N67" s="23">
        <v>0</v>
      </c>
      <c r="O67" s="23">
        <v>0</v>
      </c>
      <c r="P67" s="23">
        <v>0</v>
      </c>
      <c r="Q67" s="23">
        <v>0</v>
      </c>
      <c r="R67" s="16">
        <f>SUM(N67:Q67)</f>
        <v>0</v>
      </c>
      <c r="S67" s="14">
        <f>+M67+R67</f>
        <v>1439000</v>
      </c>
      <c r="T67" s="23">
        <v>0</v>
      </c>
      <c r="U67" s="23">
        <v>0</v>
      </c>
      <c r="V67" s="23">
        <v>0</v>
      </c>
      <c r="W67" s="23">
        <v>0</v>
      </c>
      <c r="X67" s="16">
        <f>SUM(T67:W67)</f>
        <v>0</v>
      </c>
      <c r="Y67" s="16">
        <f>SUM(T67:W67)</f>
        <v>0</v>
      </c>
      <c r="Z67" s="17">
        <f>+X67+S67</f>
        <v>1439000</v>
      </c>
      <c r="AA67" s="14">
        <f>+H67-Z67</f>
        <v>8561000</v>
      </c>
      <c r="AB67" s="14">
        <f>+Z67</f>
        <v>1439000</v>
      </c>
      <c r="AC67" s="14">
        <f>+Z67-AB67</f>
        <v>0</v>
      </c>
    </row>
    <row r="68" spans="1:29" s="21" customFormat="1" ht="13.5">
      <c r="A68" s="19"/>
      <c r="B68" s="19">
        <v>342</v>
      </c>
      <c r="C68" s="19"/>
      <c r="D68" s="19"/>
      <c r="E68" s="9" t="s">
        <v>104</v>
      </c>
      <c r="F68" s="25">
        <f aca="true" t="shared" si="29" ref="F68:AC68">SUM(F69:F70)</f>
        <v>28000000</v>
      </c>
      <c r="G68" s="25">
        <f t="shared" si="29"/>
        <v>0</v>
      </c>
      <c r="H68" s="25">
        <f t="shared" si="29"/>
        <v>28000000</v>
      </c>
      <c r="I68" s="25">
        <f t="shared" si="29"/>
        <v>700000</v>
      </c>
      <c r="J68" s="25">
        <f>SUM(J69:J70)</f>
        <v>0</v>
      </c>
      <c r="K68" s="25">
        <f>SUM(K69:K70)</f>
        <v>9106000</v>
      </c>
      <c r="L68" s="25">
        <f>SUM(L69:L70)</f>
        <v>2137000</v>
      </c>
      <c r="M68" s="25">
        <f t="shared" si="29"/>
        <v>11943000</v>
      </c>
      <c r="N68" s="25">
        <f>SUM(N69:N70)</f>
        <v>0</v>
      </c>
      <c r="O68" s="25">
        <f>SUM(O69:O70)</f>
        <v>0</v>
      </c>
      <c r="P68" s="25">
        <f>SUM(P69:P70)</f>
        <v>0</v>
      </c>
      <c r="Q68" s="25">
        <f>SUM(Q69:Q70)</f>
        <v>0</v>
      </c>
      <c r="R68" s="25">
        <f t="shared" si="29"/>
        <v>0</v>
      </c>
      <c r="S68" s="25">
        <f t="shared" si="29"/>
        <v>11943000</v>
      </c>
      <c r="T68" s="25">
        <f>SUM(T69:T70)</f>
        <v>0</v>
      </c>
      <c r="U68" s="25">
        <f t="shared" si="29"/>
        <v>0</v>
      </c>
      <c r="V68" s="25">
        <f t="shared" si="29"/>
        <v>0</v>
      </c>
      <c r="W68" s="25">
        <f t="shared" si="29"/>
        <v>0</v>
      </c>
      <c r="X68" s="25">
        <f t="shared" si="29"/>
        <v>0</v>
      </c>
      <c r="Y68" s="25">
        <f t="shared" si="29"/>
        <v>0</v>
      </c>
      <c r="Z68" s="25">
        <f t="shared" si="29"/>
        <v>11943000</v>
      </c>
      <c r="AA68" s="25">
        <f t="shared" si="29"/>
        <v>16057000</v>
      </c>
      <c r="AB68" s="25">
        <f t="shared" si="29"/>
        <v>11943000</v>
      </c>
      <c r="AC68" s="25">
        <f t="shared" si="29"/>
        <v>0</v>
      </c>
    </row>
    <row r="69" spans="1:29" s="21" customFormat="1" ht="13.5">
      <c r="A69" s="13">
        <v>342</v>
      </c>
      <c r="B69" s="13">
        <v>30</v>
      </c>
      <c r="C69" s="13" t="s">
        <v>24</v>
      </c>
      <c r="D69" s="13">
        <v>9</v>
      </c>
      <c r="E69" s="14" t="s">
        <v>104</v>
      </c>
      <c r="F69" s="23">
        <v>8000000</v>
      </c>
      <c r="G69" s="23">
        <v>0</v>
      </c>
      <c r="H69" s="23">
        <f>+F69+G69</f>
        <v>8000000</v>
      </c>
      <c r="I69" s="23">
        <v>0</v>
      </c>
      <c r="J69" s="23">
        <v>0</v>
      </c>
      <c r="K69" s="23">
        <v>0</v>
      </c>
      <c r="L69" s="23">
        <v>0</v>
      </c>
      <c r="M69" s="16">
        <f>SUM(I69:L69)</f>
        <v>0</v>
      </c>
      <c r="N69" s="23">
        <v>0</v>
      </c>
      <c r="O69" s="23">
        <v>0</v>
      </c>
      <c r="P69" s="23">
        <v>0</v>
      </c>
      <c r="Q69" s="23">
        <v>0</v>
      </c>
      <c r="R69" s="16">
        <f>SUM(N69:Q69)</f>
        <v>0</v>
      </c>
      <c r="S69" s="14">
        <f>+M69+R69</f>
        <v>0</v>
      </c>
      <c r="T69" s="23">
        <v>0</v>
      </c>
      <c r="U69" s="23">
        <v>0</v>
      </c>
      <c r="V69" s="23">
        <v>0</v>
      </c>
      <c r="W69" s="23">
        <v>0</v>
      </c>
      <c r="X69" s="16">
        <f>SUM(T69:W69)</f>
        <v>0</v>
      </c>
      <c r="Y69" s="16">
        <f>SUM(T69:W69)</f>
        <v>0</v>
      </c>
      <c r="Z69" s="17">
        <f>+X69+S69</f>
        <v>0</v>
      </c>
      <c r="AA69" s="14">
        <f>+H69-Z69</f>
        <v>8000000</v>
      </c>
      <c r="AB69" s="14">
        <f>+Z69</f>
        <v>0</v>
      </c>
      <c r="AC69" s="14">
        <f>+Z69-AB69</f>
        <v>0</v>
      </c>
    </row>
    <row r="70" spans="1:29" s="21" customFormat="1" ht="13.5">
      <c r="A70" s="13">
        <v>342</v>
      </c>
      <c r="B70" s="13">
        <v>30</v>
      </c>
      <c r="C70" s="13" t="s">
        <v>34</v>
      </c>
      <c r="D70" s="13">
        <v>9</v>
      </c>
      <c r="E70" s="14" t="s">
        <v>104</v>
      </c>
      <c r="F70" s="23">
        <v>20000000</v>
      </c>
      <c r="G70" s="23">
        <v>0</v>
      </c>
      <c r="H70" s="23">
        <f>+F70+G70</f>
        <v>20000000</v>
      </c>
      <c r="I70" s="23">
        <v>700000</v>
      </c>
      <c r="J70" s="23">
        <v>0</v>
      </c>
      <c r="K70" s="23">
        <v>9106000</v>
      </c>
      <c r="L70" s="23">
        <v>2137000</v>
      </c>
      <c r="M70" s="16">
        <f>SUM(I70:L70)</f>
        <v>11943000</v>
      </c>
      <c r="N70" s="23">
        <v>0</v>
      </c>
      <c r="O70" s="23">
        <v>0</v>
      </c>
      <c r="P70" s="23">
        <v>0</v>
      </c>
      <c r="Q70" s="23">
        <v>0</v>
      </c>
      <c r="R70" s="16">
        <f>SUM(N70:Q70)</f>
        <v>0</v>
      </c>
      <c r="S70" s="14">
        <f>+M70+R70</f>
        <v>11943000</v>
      </c>
      <c r="T70" s="23">
        <v>0</v>
      </c>
      <c r="U70" s="23">
        <v>0</v>
      </c>
      <c r="V70" s="23">
        <v>0</v>
      </c>
      <c r="W70" s="23">
        <v>0</v>
      </c>
      <c r="X70" s="16">
        <f>SUM(T70:W70)</f>
        <v>0</v>
      </c>
      <c r="Y70" s="16">
        <f>SUM(T70:W70)</f>
        <v>0</v>
      </c>
      <c r="Z70" s="17">
        <f>+X70+S70</f>
        <v>11943000</v>
      </c>
      <c r="AA70" s="14">
        <f>+H70-Z70</f>
        <v>8057000</v>
      </c>
      <c r="AB70" s="14">
        <f>+Z70</f>
        <v>11943000</v>
      </c>
      <c r="AC70" s="14">
        <f>+Z70-AB70</f>
        <v>0</v>
      </c>
    </row>
    <row r="71" spans="1:29" s="21" customFormat="1" ht="13.5">
      <c r="A71" s="19"/>
      <c r="B71" s="19">
        <v>343</v>
      </c>
      <c r="C71" s="19"/>
      <c r="D71" s="19"/>
      <c r="E71" s="9" t="s">
        <v>107</v>
      </c>
      <c r="F71" s="25">
        <f aca="true" t="shared" si="30" ref="F71:AC71">SUM(F72:F73)</f>
        <v>20000000</v>
      </c>
      <c r="G71" s="25">
        <f t="shared" si="30"/>
        <v>0</v>
      </c>
      <c r="H71" s="25">
        <f t="shared" si="30"/>
        <v>20000000</v>
      </c>
      <c r="I71" s="25">
        <f t="shared" si="30"/>
        <v>0</v>
      </c>
      <c r="J71" s="25">
        <f>SUM(J72:J73)</f>
        <v>339000</v>
      </c>
      <c r="K71" s="25">
        <f>SUM(K72:K73)</f>
        <v>0</v>
      </c>
      <c r="L71" s="25">
        <f>SUM(L72:L73)</f>
        <v>0</v>
      </c>
      <c r="M71" s="25">
        <f t="shared" si="30"/>
        <v>339000</v>
      </c>
      <c r="N71" s="25">
        <f>SUM(N72:N73)</f>
        <v>0</v>
      </c>
      <c r="O71" s="25">
        <f>SUM(O72:O73)</f>
        <v>0</v>
      </c>
      <c r="P71" s="25">
        <f>SUM(P72:P73)</f>
        <v>0</v>
      </c>
      <c r="Q71" s="25">
        <f>SUM(Q72:Q73)</f>
        <v>0</v>
      </c>
      <c r="R71" s="25">
        <f t="shared" si="30"/>
        <v>0</v>
      </c>
      <c r="S71" s="25">
        <f t="shared" si="30"/>
        <v>339000</v>
      </c>
      <c r="T71" s="25">
        <f>SUM(T72:T73)</f>
        <v>0</v>
      </c>
      <c r="U71" s="25">
        <f t="shared" si="30"/>
        <v>0</v>
      </c>
      <c r="V71" s="25">
        <f t="shared" si="30"/>
        <v>0</v>
      </c>
      <c r="W71" s="25">
        <f t="shared" si="30"/>
        <v>0</v>
      </c>
      <c r="X71" s="25">
        <f t="shared" si="30"/>
        <v>0</v>
      </c>
      <c r="Y71" s="25">
        <f t="shared" si="30"/>
        <v>0</v>
      </c>
      <c r="Z71" s="25">
        <f t="shared" si="30"/>
        <v>339000</v>
      </c>
      <c r="AA71" s="25">
        <f t="shared" si="30"/>
        <v>19661000</v>
      </c>
      <c r="AB71" s="25">
        <f t="shared" si="30"/>
        <v>339000</v>
      </c>
      <c r="AC71" s="25">
        <f t="shared" si="30"/>
        <v>0</v>
      </c>
    </row>
    <row r="72" spans="1:29" s="21" customFormat="1" ht="13.5">
      <c r="A72" s="13">
        <v>343</v>
      </c>
      <c r="B72" s="13">
        <v>30</v>
      </c>
      <c r="C72" s="13" t="s">
        <v>24</v>
      </c>
      <c r="D72" s="13">
        <v>9</v>
      </c>
      <c r="E72" s="14" t="s">
        <v>107</v>
      </c>
      <c r="F72" s="23">
        <v>10000000</v>
      </c>
      <c r="G72" s="23">
        <v>0</v>
      </c>
      <c r="H72" s="23">
        <f>+F72+G72</f>
        <v>10000000</v>
      </c>
      <c r="I72" s="23">
        <v>0</v>
      </c>
      <c r="J72" s="23">
        <v>0</v>
      </c>
      <c r="K72" s="23">
        <v>0</v>
      </c>
      <c r="L72" s="23">
        <v>0</v>
      </c>
      <c r="M72" s="16">
        <f>SUM(I72:L72)</f>
        <v>0</v>
      </c>
      <c r="N72" s="23">
        <v>0</v>
      </c>
      <c r="O72" s="23">
        <v>0</v>
      </c>
      <c r="P72" s="23">
        <v>0</v>
      </c>
      <c r="Q72" s="23">
        <v>0</v>
      </c>
      <c r="R72" s="16">
        <f>SUM(N72:Q72)</f>
        <v>0</v>
      </c>
      <c r="S72" s="14">
        <f>+M72+R72</f>
        <v>0</v>
      </c>
      <c r="T72" s="23">
        <v>0</v>
      </c>
      <c r="U72" s="23">
        <v>0</v>
      </c>
      <c r="V72" s="23">
        <v>0</v>
      </c>
      <c r="W72" s="23">
        <v>0</v>
      </c>
      <c r="X72" s="16">
        <f>SUM(T72:W72)</f>
        <v>0</v>
      </c>
      <c r="Y72" s="16">
        <f>SUM(T72:W72)</f>
        <v>0</v>
      </c>
      <c r="Z72" s="17">
        <f>+X72+S72</f>
        <v>0</v>
      </c>
      <c r="AA72" s="14">
        <f>+H72-Z72</f>
        <v>10000000</v>
      </c>
      <c r="AB72" s="14">
        <f>+Z72</f>
        <v>0</v>
      </c>
      <c r="AC72" s="14">
        <f>+Z72-AB72</f>
        <v>0</v>
      </c>
    </row>
    <row r="73" spans="1:29" s="21" customFormat="1" ht="13.5">
      <c r="A73" s="13">
        <v>343</v>
      </c>
      <c r="B73" s="13">
        <v>30</v>
      </c>
      <c r="C73" s="13" t="s">
        <v>34</v>
      </c>
      <c r="D73" s="13">
        <v>9</v>
      </c>
      <c r="E73" s="14" t="s">
        <v>107</v>
      </c>
      <c r="F73" s="23">
        <v>10000000</v>
      </c>
      <c r="G73" s="23">
        <v>0</v>
      </c>
      <c r="H73" s="23">
        <f>+F73+G73</f>
        <v>10000000</v>
      </c>
      <c r="I73" s="23">
        <v>0</v>
      </c>
      <c r="J73" s="23">
        <v>339000</v>
      </c>
      <c r="K73" s="23">
        <v>0</v>
      </c>
      <c r="L73" s="23">
        <v>0</v>
      </c>
      <c r="M73" s="16">
        <f>SUM(I73:L73)</f>
        <v>339000</v>
      </c>
      <c r="N73" s="23">
        <v>0</v>
      </c>
      <c r="O73" s="23">
        <v>0</v>
      </c>
      <c r="P73" s="23">
        <v>0</v>
      </c>
      <c r="Q73" s="23">
        <v>0</v>
      </c>
      <c r="R73" s="16">
        <f>SUM(N73:Q73)</f>
        <v>0</v>
      </c>
      <c r="S73" s="14">
        <f>+M73+R73</f>
        <v>339000</v>
      </c>
      <c r="T73" s="23">
        <v>0</v>
      </c>
      <c r="U73" s="23">
        <v>0</v>
      </c>
      <c r="V73" s="23">
        <v>0</v>
      </c>
      <c r="W73" s="23">
        <v>0</v>
      </c>
      <c r="X73" s="16">
        <f>SUM(T73:W73)</f>
        <v>0</v>
      </c>
      <c r="Y73" s="16">
        <f>SUM(T73:W73)</f>
        <v>0</v>
      </c>
      <c r="Z73" s="17">
        <f>+X73+S73</f>
        <v>339000</v>
      </c>
      <c r="AA73" s="14">
        <f>+H73-Z73</f>
        <v>9661000</v>
      </c>
      <c r="AB73" s="14">
        <f>+Z73</f>
        <v>339000</v>
      </c>
      <c r="AC73" s="14">
        <f>+Z73-AB73</f>
        <v>0</v>
      </c>
    </row>
    <row r="74" spans="1:29" s="21" customFormat="1" ht="13.5">
      <c r="A74" s="19"/>
      <c r="B74" s="19">
        <v>346</v>
      </c>
      <c r="C74" s="19"/>
      <c r="D74" s="19"/>
      <c r="E74" s="9" t="s">
        <v>100</v>
      </c>
      <c r="F74" s="25">
        <f>+F75</f>
        <v>10000000</v>
      </c>
      <c r="G74" s="25">
        <f aca="true" t="shared" si="31" ref="G74:AC74">+G75</f>
        <v>0</v>
      </c>
      <c r="H74" s="25">
        <f t="shared" si="31"/>
        <v>10000000</v>
      </c>
      <c r="I74" s="25">
        <f t="shared" si="31"/>
        <v>0</v>
      </c>
      <c r="J74" s="25">
        <f t="shared" si="31"/>
        <v>0</v>
      </c>
      <c r="K74" s="25">
        <f t="shared" si="31"/>
        <v>0</v>
      </c>
      <c r="L74" s="25">
        <f t="shared" si="31"/>
        <v>1742976</v>
      </c>
      <c r="M74" s="25">
        <f t="shared" si="31"/>
        <v>1742976</v>
      </c>
      <c r="N74" s="25">
        <f t="shared" si="31"/>
        <v>0</v>
      </c>
      <c r="O74" s="25">
        <f t="shared" si="31"/>
        <v>0</v>
      </c>
      <c r="P74" s="25">
        <f t="shared" si="31"/>
        <v>0</v>
      </c>
      <c r="Q74" s="25">
        <f t="shared" si="31"/>
        <v>0</v>
      </c>
      <c r="R74" s="25">
        <f t="shared" si="31"/>
        <v>0</v>
      </c>
      <c r="S74" s="25">
        <f t="shared" si="31"/>
        <v>1742976</v>
      </c>
      <c r="T74" s="25">
        <f t="shared" si="31"/>
        <v>0</v>
      </c>
      <c r="U74" s="25">
        <f t="shared" si="31"/>
        <v>0</v>
      </c>
      <c r="V74" s="25">
        <f t="shared" si="31"/>
        <v>0</v>
      </c>
      <c r="W74" s="25">
        <f t="shared" si="31"/>
        <v>0</v>
      </c>
      <c r="X74" s="25">
        <f t="shared" si="31"/>
        <v>0</v>
      </c>
      <c r="Y74" s="25">
        <f t="shared" si="31"/>
        <v>0</v>
      </c>
      <c r="Z74" s="25">
        <f t="shared" si="31"/>
        <v>1742976</v>
      </c>
      <c r="AA74" s="25">
        <f t="shared" si="31"/>
        <v>8257024</v>
      </c>
      <c r="AB74" s="25">
        <f t="shared" si="31"/>
        <v>1742976</v>
      </c>
      <c r="AC74" s="25">
        <f t="shared" si="31"/>
        <v>0</v>
      </c>
    </row>
    <row r="75" spans="1:29" s="18" customFormat="1" ht="12.75">
      <c r="A75" s="13">
        <v>346</v>
      </c>
      <c r="B75" s="13">
        <v>30</v>
      </c>
      <c r="C75" s="13" t="s">
        <v>34</v>
      </c>
      <c r="D75" s="13">
        <v>9</v>
      </c>
      <c r="E75" s="14" t="s">
        <v>100</v>
      </c>
      <c r="F75" s="23">
        <v>10000000</v>
      </c>
      <c r="G75" s="23">
        <v>0</v>
      </c>
      <c r="H75" s="23">
        <f>+F75+G75</f>
        <v>10000000</v>
      </c>
      <c r="I75" s="23">
        <v>0</v>
      </c>
      <c r="J75" s="23">
        <v>0</v>
      </c>
      <c r="K75" s="23">
        <v>0</v>
      </c>
      <c r="L75" s="23">
        <v>1742976</v>
      </c>
      <c r="M75" s="16">
        <f>SUM(I75:L75)</f>
        <v>1742976</v>
      </c>
      <c r="N75" s="23">
        <v>0</v>
      </c>
      <c r="O75" s="23">
        <v>0</v>
      </c>
      <c r="P75" s="23">
        <v>0</v>
      </c>
      <c r="Q75" s="23">
        <v>0</v>
      </c>
      <c r="R75" s="16">
        <f>SUM(N75:Q75)</f>
        <v>0</v>
      </c>
      <c r="S75" s="14">
        <f>+M75+R75</f>
        <v>1742976</v>
      </c>
      <c r="T75" s="23">
        <v>0</v>
      </c>
      <c r="U75" s="23">
        <v>0</v>
      </c>
      <c r="V75" s="23">
        <v>0</v>
      </c>
      <c r="W75" s="23">
        <v>0</v>
      </c>
      <c r="X75" s="16">
        <f>SUM(T75:W75)</f>
        <v>0</v>
      </c>
      <c r="Y75" s="16">
        <f>SUM(T75:W75)</f>
        <v>0</v>
      </c>
      <c r="Z75" s="17">
        <f>+X75+S75</f>
        <v>1742976</v>
      </c>
      <c r="AA75" s="14">
        <f>+H75-Z75</f>
        <v>8257024</v>
      </c>
      <c r="AB75" s="14">
        <f>+Z75</f>
        <v>1742976</v>
      </c>
      <c r="AC75" s="14">
        <f>+Z75-AB75</f>
        <v>0</v>
      </c>
    </row>
    <row r="76" spans="1:29" s="21" customFormat="1" ht="13.5">
      <c r="A76" s="19"/>
      <c r="B76" s="19">
        <v>349</v>
      </c>
      <c r="C76" s="19"/>
      <c r="D76" s="19"/>
      <c r="E76" s="9" t="s">
        <v>107</v>
      </c>
      <c r="F76" s="25">
        <f aca="true" t="shared" si="32" ref="F76:AC76">SUM(F77:F78)</f>
        <v>12000000</v>
      </c>
      <c r="G76" s="25">
        <f t="shared" si="32"/>
        <v>0</v>
      </c>
      <c r="H76" s="25">
        <f t="shared" si="32"/>
        <v>12000000</v>
      </c>
      <c r="I76" s="25">
        <f t="shared" si="32"/>
        <v>0</v>
      </c>
      <c r="J76" s="25">
        <f>SUM(J77:J78)</f>
        <v>0</v>
      </c>
      <c r="K76" s="25">
        <f>SUM(K77:K78)</f>
        <v>0</v>
      </c>
      <c r="L76" s="25">
        <f>SUM(L77:L78)</f>
        <v>0</v>
      </c>
      <c r="M76" s="25">
        <f t="shared" si="32"/>
        <v>0</v>
      </c>
      <c r="N76" s="25">
        <f>SUM(N77:N78)</f>
        <v>0</v>
      </c>
      <c r="O76" s="25">
        <f>SUM(O77:O78)</f>
        <v>0</v>
      </c>
      <c r="P76" s="25">
        <f>SUM(P77:P78)</f>
        <v>0</v>
      </c>
      <c r="Q76" s="25">
        <f>SUM(Q77:Q78)</f>
        <v>0</v>
      </c>
      <c r="R76" s="25">
        <f t="shared" si="32"/>
        <v>0</v>
      </c>
      <c r="S76" s="25">
        <f t="shared" si="32"/>
        <v>0</v>
      </c>
      <c r="T76" s="25">
        <f>SUM(T77:T78)</f>
        <v>0</v>
      </c>
      <c r="U76" s="25">
        <f t="shared" si="32"/>
        <v>0</v>
      </c>
      <c r="V76" s="25">
        <f t="shared" si="32"/>
        <v>0</v>
      </c>
      <c r="W76" s="25">
        <f t="shared" si="32"/>
        <v>0</v>
      </c>
      <c r="X76" s="25">
        <f t="shared" si="32"/>
        <v>0</v>
      </c>
      <c r="Y76" s="25">
        <f t="shared" si="32"/>
        <v>0</v>
      </c>
      <c r="Z76" s="25">
        <f t="shared" si="32"/>
        <v>0</v>
      </c>
      <c r="AA76" s="25">
        <f t="shared" si="32"/>
        <v>12000000</v>
      </c>
      <c r="AB76" s="25">
        <f t="shared" si="32"/>
        <v>0</v>
      </c>
      <c r="AC76" s="25">
        <f t="shared" si="32"/>
        <v>0</v>
      </c>
    </row>
    <row r="77" spans="1:29" s="18" customFormat="1" ht="12.75">
      <c r="A77" s="13">
        <v>349</v>
      </c>
      <c r="B77" s="13">
        <v>30</v>
      </c>
      <c r="C77" s="13" t="s">
        <v>24</v>
      </c>
      <c r="D77" s="13">
        <v>9</v>
      </c>
      <c r="E77" s="14" t="s">
        <v>51</v>
      </c>
      <c r="F77" s="23">
        <v>5000000</v>
      </c>
      <c r="G77" s="23">
        <v>0</v>
      </c>
      <c r="H77" s="23">
        <f>+F77+G77</f>
        <v>5000000</v>
      </c>
      <c r="I77" s="23">
        <v>0</v>
      </c>
      <c r="J77" s="23">
        <v>0</v>
      </c>
      <c r="K77" s="23">
        <v>0</v>
      </c>
      <c r="L77" s="23">
        <v>0</v>
      </c>
      <c r="M77" s="16">
        <f>SUM(I77:L77)</f>
        <v>0</v>
      </c>
      <c r="N77" s="23">
        <v>0</v>
      </c>
      <c r="O77" s="23">
        <v>0</v>
      </c>
      <c r="P77" s="23">
        <v>0</v>
      </c>
      <c r="Q77" s="23">
        <v>0</v>
      </c>
      <c r="R77" s="16">
        <f>SUM(N77:Q77)</f>
        <v>0</v>
      </c>
      <c r="S77" s="14">
        <f>+M77+R77</f>
        <v>0</v>
      </c>
      <c r="T77" s="23">
        <v>0</v>
      </c>
      <c r="U77" s="23">
        <v>0</v>
      </c>
      <c r="V77" s="23">
        <v>0</v>
      </c>
      <c r="W77" s="23">
        <v>0</v>
      </c>
      <c r="X77" s="16">
        <f>SUM(T77:W77)</f>
        <v>0</v>
      </c>
      <c r="Y77" s="16">
        <f>SUM(T77:W77)</f>
        <v>0</v>
      </c>
      <c r="Z77" s="17">
        <f>+X77+S77</f>
        <v>0</v>
      </c>
      <c r="AA77" s="14">
        <f>+H77-Z77</f>
        <v>5000000</v>
      </c>
      <c r="AB77" s="14">
        <f>+Z77</f>
        <v>0</v>
      </c>
      <c r="AC77" s="14">
        <f>+Z77-AB77</f>
        <v>0</v>
      </c>
    </row>
    <row r="78" spans="1:29" s="18" customFormat="1" ht="12.75">
      <c r="A78" s="13">
        <v>349</v>
      </c>
      <c r="B78" s="13">
        <v>30</v>
      </c>
      <c r="C78" s="13" t="s">
        <v>35</v>
      </c>
      <c r="D78" s="13">
        <v>9</v>
      </c>
      <c r="E78" s="14" t="s">
        <v>51</v>
      </c>
      <c r="F78" s="23">
        <v>7000000</v>
      </c>
      <c r="G78" s="23">
        <v>0</v>
      </c>
      <c r="H78" s="23">
        <f>+F78+G78</f>
        <v>7000000</v>
      </c>
      <c r="I78" s="23">
        <v>0</v>
      </c>
      <c r="J78" s="23">
        <v>0</v>
      </c>
      <c r="K78" s="23">
        <v>0</v>
      </c>
      <c r="L78" s="23">
        <v>0</v>
      </c>
      <c r="M78" s="16">
        <f>SUM(I78:L78)</f>
        <v>0</v>
      </c>
      <c r="N78" s="23">
        <v>0</v>
      </c>
      <c r="O78" s="23">
        <v>0</v>
      </c>
      <c r="P78" s="23">
        <v>0</v>
      </c>
      <c r="Q78" s="23">
        <v>0</v>
      </c>
      <c r="R78" s="16">
        <f>SUM(N78:Q78)</f>
        <v>0</v>
      </c>
      <c r="S78" s="14">
        <f>+M78+R78</f>
        <v>0</v>
      </c>
      <c r="T78" s="23">
        <v>0</v>
      </c>
      <c r="U78" s="23">
        <v>0</v>
      </c>
      <c r="V78" s="23">
        <v>0</v>
      </c>
      <c r="W78" s="23">
        <v>0</v>
      </c>
      <c r="X78" s="16">
        <f>SUM(T78:W78)</f>
        <v>0</v>
      </c>
      <c r="Y78" s="16">
        <f>SUM(T78:W78)</f>
        <v>0</v>
      </c>
      <c r="Z78" s="17">
        <f>+X78+S78</f>
        <v>0</v>
      </c>
      <c r="AA78" s="14">
        <f>+H78-Z78</f>
        <v>7000000</v>
      </c>
      <c r="AB78" s="14">
        <f>+Z78</f>
        <v>0</v>
      </c>
      <c r="AC78" s="14">
        <f>+Z78-AB78</f>
        <v>0</v>
      </c>
    </row>
    <row r="79" spans="1:29" s="21" customFormat="1" ht="13.5">
      <c r="A79" s="19">
        <v>360</v>
      </c>
      <c r="B79" s="19"/>
      <c r="C79" s="19"/>
      <c r="D79" s="19"/>
      <c r="E79" s="9" t="s">
        <v>52</v>
      </c>
      <c r="F79" s="25">
        <f>SUM(F80:F82)</f>
        <v>170000000</v>
      </c>
      <c r="G79" s="25">
        <f aca="true" t="shared" si="33" ref="G79:AC79">SUM(G80:G82)</f>
        <v>45000000</v>
      </c>
      <c r="H79" s="25">
        <f t="shared" si="33"/>
        <v>215000000</v>
      </c>
      <c r="I79" s="25">
        <f t="shared" si="33"/>
        <v>0</v>
      </c>
      <c r="J79" s="25">
        <f>SUM(J80:J82)</f>
        <v>0</v>
      </c>
      <c r="K79" s="25">
        <f>SUM(K80:K82)</f>
        <v>10000000</v>
      </c>
      <c r="L79" s="25">
        <f>SUM(L80:L82)</f>
        <v>22485000</v>
      </c>
      <c r="M79" s="25">
        <f t="shared" si="33"/>
        <v>32485000</v>
      </c>
      <c r="N79" s="25">
        <f>SUM(N80:N82)</f>
        <v>0</v>
      </c>
      <c r="O79" s="25">
        <f>SUM(O80:O82)</f>
        <v>0</v>
      </c>
      <c r="P79" s="25">
        <f>SUM(P80:P82)</f>
        <v>0</v>
      </c>
      <c r="Q79" s="25">
        <f>SUM(Q80:Q82)</f>
        <v>0</v>
      </c>
      <c r="R79" s="25">
        <f t="shared" si="33"/>
        <v>0</v>
      </c>
      <c r="S79" s="25">
        <f t="shared" si="33"/>
        <v>32485000</v>
      </c>
      <c r="T79" s="25">
        <f>SUM(T80:T82)</f>
        <v>0</v>
      </c>
      <c r="U79" s="25">
        <f t="shared" si="33"/>
        <v>0</v>
      </c>
      <c r="V79" s="25">
        <f t="shared" si="33"/>
        <v>0</v>
      </c>
      <c r="W79" s="25">
        <f t="shared" si="33"/>
        <v>0</v>
      </c>
      <c r="X79" s="25">
        <f t="shared" si="33"/>
        <v>0</v>
      </c>
      <c r="Y79" s="25">
        <f t="shared" si="33"/>
        <v>0</v>
      </c>
      <c r="Z79" s="25">
        <f t="shared" si="33"/>
        <v>32485000</v>
      </c>
      <c r="AA79" s="25">
        <f t="shared" si="33"/>
        <v>182515000</v>
      </c>
      <c r="AB79" s="25">
        <f t="shared" si="33"/>
        <v>32485000</v>
      </c>
      <c r="AC79" s="25">
        <f t="shared" si="33"/>
        <v>0</v>
      </c>
    </row>
    <row r="80" spans="1:29" s="18" customFormat="1" ht="12.75">
      <c r="A80" s="13">
        <v>360</v>
      </c>
      <c r="B80" s="13">
        <v>30</v>
      </c>
      <c r="C80" s="13" t="s">
        <v>24</v>
      </c>
      <c r="D80" s="13">
        <v>9</v>
      </c>
      <c r="E80" s="14" t="s">
        <v>52</v>
      </c>
      <c r="F80" s="23">
        <v>10000000</v>
      </c>
      <c r="G80" s="23">
        <v>0</v>
      </c>
      <c r="H80" s="23">
        <f>+F80+G80</f>
        <v>10000000</v>
      </c>
      <c r="I80" s="23">
        <v>0</v>
      </c>
      <c r="J80" s="23">
        <v>0</v>
      </c>
      <c r="K80" s="23">
        <v>0</v>
      </c>
      <c r="L80" s="23">
        <v>2800000</v>
      </c>
      <c r="M80" s="16">
        <f>SUM(I80:L80)</f>
        <v>2800000</v>
      </c>
      <c r="N80" s="23">
        <v>0</v>
      </c>
      <c r="O80" s="23">
        <v>0</v>
      </c>
      <c r="P80" s="23">
        <v>0</v>
      </c>
      <c r="Q80" s="23">
        <v>0</v>
      </c>
      <c r="R80" s="16">
        <f>SUM(N80:Q80)</f>
        <v>0</v>
      </c>
      <c r="S80" s="14">
        <f>+M80+R80</f>
        <v>2800000</v>
      </c>
      <c r="T80" s="23">
        <v>0</v>
      </c>
      <c r="U80" s="23">
        <v>0</v>
      </c>
      <c r="V80" s="23">
        <v>0</v>
      </c>
      <c r="W80" s="23">
        <v>0</v>
      </c>
      <c r="X80" s="16">
        <f>SUM(T80:W80)</f>
        <v>0</v>
      </c>
      <c r="Y80" s="16">
        <f>SUM(T80:W80)</f>
        <v>0</v>
      </c>
      <c r="Z80" s="17">
        <f>+X80+S80</f>
        <v>2800000</v>
      </c>
      <c r="AA80" s="14">
        <f>+H80-Z80</f>
        <v>7200000</v>
      </c>
      <c r="AB80" s="14">
        <f>+Z80</f>
        <v>2800000</v>
      </c>
      <c r="AC80" s="14">
        <f>+Z80-AB80</f>
        <v>0</v>
      </c>
    </row>
    <row r="81" spans="1:29" s="18" customFormat="1" ht="12.75">
      <c r="A81" s="13">
        <v>360</v>
      </c>
      <c r="B81" s="13">
        <v>30</v>
      </c>
      <c r="C81" s="13" t="s">
        <v>34</v>
      </c>
      <c r="D81" s="13">
        <v>9</v>
      </c>
      <c r="E81" s="14" t="s">
        <v>52</v>
      </c>
      <c r="F81" s="23">
        <v>10000000</v>
      </c>
      <c r="G81" s="23">
        <v>45000000</v>
      </c>
      <c r="H81" s="23">
        <f>+F81+G81</f>
        <v>55000000</v>
      </c>
      <c r="I81" s="23">
        <v>0</v>
      </c>
      <c r="J81" s="23">
        <v>0</v>
      </c>
      <c r="K81" s="23">
        <v>10000000</v>
      </c>
      <c r="L81" s="23">
        <v>19685000</v>
      </c>
      <c r="M81" s="16">
        <f>SUM(I81:L81)</f>
        <v>29685000</v>
      </c>
      <c r="N81" s="23">
        <v>0</v>
      </c>
      <c r="O81" s="23">
        <v>0</v>
      </c>
      <c r="P81" s="23">
        <v>0</v>
      </c>
      <c r="Q81" s="23">
        <v>0</v>
      </c>
      <c r="R81" s="16">
        <f>SUM(N81:Q81)</f>
        <v>0</v>
      </c>
      <c r="S81" s="14">
        <f>+M81+R81</f>
        <v>29685000</v>
      </c>
      <c r="T81" s="23">
        <v>0</v>
      </c>
      <c r="U81" s="23">
        <v>0</v>
      </c>
      <c r="V81" s="23">
        <v>0</v>
      </c>
      <c r="W81" s="23">
        <v>0</v>
      </c>
      <c r="X81" s="16">
        <f>SUM(T81:W81)</f>
        <v>0</v>
      </c>
      <c r="Y81" s="16">
        <f>SUM(T81:W81)</f>
        <v>0</v>
      </c>
      <c r="Z81" s="17">
        <f>+X81+S81</f>
        <v>29685000</v>
      </c>
      <c r="AA81" s="14">
        <f>+H81-Z81</f>
        <v>25315000</v>
      </c>
      <c r="AB81" s="14">
        <f>+Z81</f>
        <v>29685000</v>
      </c>
      <c r="AC81" s="14">
        <f>+Z81-AB81</f>
        <v>0</v>
      </c>
    </row>
    <row r="82" spans="1:29" s="18" customFormat="1" ht="12.75">
      <c r="A82" s="13">
        <v>360</v>
      </c>
      <c r="B82" s="13">
        <v>30</v>
      </c>
      <c r="C82" s="13" t="s">
        <v>69</v>
      </c>
      <c r="D82" s="13">
        <v>9</v>
      </c>
      <c r="E82" s="14" t="s">
        <v>52</v>
      </c>
      <c r="F82" s="1">
        <v>150000000</v>
      </c>
      <c r="G82" s="1">
        <v>0</v>
      </c>
      <c r="H82" s="1">
        <f>+F82+G82</f>
        <v>150000000</v>
      </c>
      <c r="I82" s="1">
        <v>0</v>
      </c>
      <c r="J82" s="1">
        <v>0</v>
      </c>
      <c r="K82" s="1">
        <v>0</v>
      </c>
      <c r="L82" s="1">
        <v>0</v>
      </c>
      <c r="M82" s="16">
        <f>SUM(I82:L82)</f>
        <v>0</v>
      </c>
      <c r="N82" s="1">
        <v>0</v>
      </c>
      <c r="O82" s="1">
        <v>0</v>
      </c>
      <c r="P82" s="1">
        <v>0</v>
      </c>
      <c r="Q82" s="1">
        <v>0</v>
      </c>
      <c r="R82" s="16">
        <f>SUM(N82:Q82)</f>
        <v>0</v>
      </c>
      <c r="S82" s="14">
        <f>+M82+R82</f>
        <v>0</v>
      </c>
      <c r="T82" s="1">
        <v>0</v>
      </c>
      <c r="U82" s="1">
        <v>0</v>
      </c>
      <c r="V82" s="1">
        <v>0</v>
      </c>
      <c r="W82" s="1">
        <v>0</v>
      </c>
      <c r="X82" s="16">
        <f>SUM(T82:W82)</f>
        <v>0</v>
      </c>
      <c r="Y82" s="16">
        <f>SUM(T82:W82)</f>
        <v>0</v>
      </c>
      <c r="Z82" s="17">
        <f>+X82+S82</f>
        <v>0</v>
      </c>
      <c r="AA82" s="14">
        <f>+H82-Z82</f>
        <v>150000000</v>
      </c>
      <c r="AB82" s="14">
        <f>+Z82</f>
        <v>0</v>
      </c>
      <c r="AC82" s="14">
        <f>+Z82-AB82</f>
        <v>0</v>
      </c>
    </row>
    <row r="83" spans="1:29" s="18" customFormat="1" ht="12.75">
      <c r="A83" s="19">
        <v>390</v>
      </c>
      <c r="B83" s="19"/>
      <c r="C83" s="19"/>
      <c r="D83" s="19"/>
      <c r="E83" s="9" t="s">
        <v>105</v>
      </c>
      <c r="F83" s="25">
        <f>+F84+F87+F90+F93</f>
        <v>47000000</v>
      </c>
      <c r="G83" s="25">
        <f aca="true" t="shared" si="34" ref="G83:AC83">+G84+G87+G90+G93</f>
        <v>0</v>
      </c>
      <c r="H83" s="25">
        <f t="shared" si="34"/>
        <v>47000000</v>
      </c>
      <c r="I83" s="25">
        <f t="shared" si="34"/>
        <v>0</v>
      </c>
      <c r="J83" s="25">
        <f>+J84+J87+J90+J93</f>
        <v>0</v>
      </c>
      <c r="K83" s="25">
        <f>+K84+K87+K90+K93</f>
        <v>4662500</v>
      </c>
      <c r="L83" s="25">
        <f>+L84+L87+L90+L93</f>
        <v>2350000</v>
      </c>
      <c r="M83" s="25">
        <f t="shared" si="34"/>
        <v>7012500</v>
      </c>
      <c r="N83" s="25">
        <f>+N84+N87+N90+N93</f>
        <v>0</v>
      </c>
      <c r="O83" s="25">
        <f>+O84+O87+O90+O93</f>
        <v>0</v>
      </c>
      <c r="P83" s="25">
        <f>+P84+P87+P90+P93</f>
        <v>0</v>
      </c>
      <c r="Q83" s="25">
        <f>+Q84+Q87+Q90+Q93</f>
        <v>0</v>
      </c>
      <c r="R83" s="25">
        <f t="shared" si="34"/>
        <v>0</v>
      </c>
      <c r="S83" s="25">
        <f t="shared" si="34"/>
        <v>7012500</v>
      </c>
      <c r="T83" s="25">
        <f>+T84+T87+T90+T93</f>
        <v>0</v>
      </c>
      <c r="U83" s="25">
        <f t="shared" si="34"/>
        <v>0</v>
      </c>
      <c r="V83" s="25">
        <f t="shared" si="34"/>
        <v>0</v>
      </c>
      <c r="W83" s="25">
        <f t="shared" si="34"/>
        <v>0</v>
      </c>
      <c r="X83" s="25">
        <f t="shared" si="34"/>
        <v>0</v>
      </c>
      <c r="Y83" s="25">
        <f t="shared" si="34"/>
        <v>0</v>
      </c>
      <c r="Z83" s="25">
        <f t="shared" si="34"/>
        <v>7012500</v>
      </c>
      <c r="AA83" s="25">
        <f t="shared" si="34"/>
        <v>39987500</v>
      </c>
      <c r="AB83" s="25">
        <f t="shared" si="34"/>
        <v>7012500</v>
      </c>
      <c r="AC83" s="25">
        <f t="shared" si="34"/>
        <v>0</v>
      </c>
    </row>
    <row r="84" spans="1:29" s="21" customFormat="1" ht="13.5">
      <c r="A84" s="19"/>
      <c r="B84" s="19">
        <v>392</v>
      </c>
      <c r="C84" s="19"/>
      <c r="D84" s="19"/>
      <c r="E84" s="9" t="s">
        <v>111</v>
      </c>
      <c r="F84" s="25">
        <f aca="true" t="shared" si="35" ref="F84:AC84">SUM(F85:F86)</f>
        <v>17000000</v>
      </c>
      <c r="G84" s="25">
        <f t="shared" si="35"/>
        <v>0</v>
      </c>
      <c r="H84" s="25">
        <f t="shared" si="35"/>
        <v>17000000</v>
      </c>
      <c r="I84" s="25">
        <f t="shared" si="35"/>
        <v>0</v>
      </c>
      <c r="J84" s="25">
        <f>SUM(J85:J86)</f>
        <v>0</v>
      </c>
      <c r="K84" s="25">
        <f>SUM(K85:K86)</f>
        <v>0</v>
      </c>
      <c r="L84" s="25">
        <f>SUM(L85:L86)</f>
        <v>2350000</v>
      </c>
      <c r="M84" s="25">
        <f t="shared" si="35"/>
        <v>2350000</v>
      </c>
      <c r="N84" s="25">
        <f>SUM(N85:N86)</f>
        <v>0</v>
      </c>
      <c r="O84" s="25">
        <f>SUM(O85:O86)</f>
        <v>0</v>
      </c>
      <c r="P84" s="25">
        <f>SUM(P85:P86)</f>
        <v>0</v>
      </c>
      <c r="Q84" s="25">
        <f>SUM(Q85:Q86)</f>
        <v>0</v>
      </c>
      <c r="R84" s="25">
        <f t="shared" si="35"/>
        <v>0</v>
      </c>
      <c r="S84" s="25">
        <f t="shared" si="35"/>
        <v>2350000</v>
      </c>
      <c r="T84" s="25">
        <f>SUM(T85:T86)</f>
        <v>0</v>
      </c>
      <c r="U84" s="25">
        <f t="shared" si="35"/>
        <v>0</v>
      </c>
      <c r="V84" s="25">
        <f t="shared" si="35"/>
        <v>0</v>
      </c>
      <c r="W84" s="25">
        <f t="shared" si="35"/>
        <v>0</v>
      </c>
      <c r="X84" s="25">
        <f t="shared" si="35"/>
        <v>0</v>
      </c>
      <c r="Y84" s="25">
        <f t="shared" si="35"/>
        <v>0</v>
      </c>
      <c r="Z84" s="25">
        <f t="shared" si="35"/>
        <v>2350000</v>
      </c>
      <c r="AA84" s="25">
        <f t="shared" si="35"/>
        <v>14650000</v>
      </c>
      <c r="AB84" s="25">
        <f t="shared" si="35"/>
        <v>2350000</v>
      </c>
      <c r="AC84" s="25">
        <f t="shared" si="35"/>
        <v>0</v>
      </c>
    </row>
    <row r="85" spans="1:29" s="18" customFormat="1" ht="12.75">
      <c r="A85" s="13">
        <v>392</v>
      </c>
      <c r="B85" s="13">
        <v>30</v>
      </c>
      <c r="C85" s="13" t="s">
        <v>24</v>
      </c>
      <c r="D85" s="13">
        <v>9</v>
      </c>
      <c r="E85" s="14" t="s">
        <v>103</v>
      </c>
      <c r="F85" s="23">
        <v>7000000</v>
      </c>
      <c r="G85" s="23">
        <v>0</v>
      </c>
      <c r="H85" s="23">
        <f>+F85+G85</f>
        <v>7000000</v>
      </c>
      <c r="I85" s="23">
        <v>0</v>
      </c>
      <c r="J85" s="23">
        <v>0</v>
      </c>
      <c r="K85" s="23">
        <v>0</v>
      </c>
      <c r="L85" s="23">
        <v>0</v>
      </c>
      <c r="M85" s="16">
        <f>SUM(I85:L85)</f>
        <v>0</v>
      </c>
      <c r="N85" s="23">
        <v>0</v>
      </c>
      <c r="O85" s="23">
        <v>0</v>
      </c>
      <c r="P85" s="23">
        <v>0</v>
      </c>
      <c r="Q85" s="23">
        <v>0</v>
      </c>
      <c r="R85" s="16">
        <f>SUM(N85:Q85)</f>
        <v>0</v>
      </c>
      <c r="S85" s="14">
        <f>+M85+R85</f>
        <v>0</v>
      </c>
      <c r="T85" s="23">
        <v>0</v>
      </c>
      <c r="U85" s="23">
        <v>0</v>
      </c>
      <c r="V85" s="23">
        <v>0</v>
      </c>
      <c r="W85" s="23">
        <v>0</v>
      </c>
      <c r="X85" s="16">
        <f>SUM(T85:W85)</f>
        <v>0</v>
      </c>
      <c r="Y85" s="16">
        <f>SUM(T85:W85)</f>
        <v>0</v>
      </c>
      <c r="Z85" s="17">
        <f>+X85+S85</f>
        <v>0</v>
      </c>
      <c r="AA85" s="14">
        <f>+H85-Z85</f>
        <v>7000000</v>
      </c>
      <c r="AB85" s="14">
        <f>+Z85</f>
        <v>0</v>
      </c>
      <c r="AC85" s="14">
        <f>+Z85-AB85</f>
        <v>0</v>
      </c>
    </row>
    <row r="86" spans="1:29" s="18" customFormat="1" ht="12.75">
      <c r="A86" s="13">
        <v>392</v>
      </c>
      <c r="B86" s="13">
        <v>30</v>
      </c>
      <c r="C86" s="13" t="s">
        <v>34</v>
      </c>
      <c r="D86" s="13">
        <v>9</v>
      </c>
      <c r="E86" s="14" t="s">
        <v>103</v>
      </c>
      <c r="F86" s="23">
        <v>10000000</v>
      </c>
      <c r="G86" s="23">
        <v>0</v>
      </c>
      <c r="H86" s="23">
        <f>+F86+G86</f>
        <v>10000000</v>
      </c>
      <c r="I86" s="23">
        <v>0</v>
      </c>
      <c r="J86" s="23">
        <v>0</v>
      </c>
      <c r="K86" s="23">
        <v>0</v>
      </c>
      <c r="L86" s="23">
        <v>2350000</v>
      </c>
      <c r="M86" s="16">
        <f>SUM(I86:L86)</f>
        <v>2350000</v>
      </c>
      <c r="N86" s="23">
        <v>0</v>
      </c>
      <c r="O86" s="23">
        <v>0</v>
      </c>
      <c r="P86" s="23">
        <v>0</v>
      </c>
      <c r="Q86" s="23">
        <v>0</v>
      </c>
      <c r="R86" s="16">
        <f>SUM(N86:Q86)</f>
        <v>0</v>
      </c>
      <c r="S86" s="14">
        <f>+M86+R86</f>
        <v>2350000</v>
      </c>
      <c r="T86" s="23">
        <v>0</v>
      </c>
      <c r="U86" s="23">
        <v>0</v>
      </c>
      <c r="V86" s="23">
        <v>0</v>
      </c>
      <c r="W86" s="23">
        <v>0</v>
      </c>
      <c r="X86" s="16">
        <f>SUM(T86:W86)</f>
        <v>0</v>
      </c>
      <c r="Y86" s="16">
        <f>SUM(T86:W86)</f>
        <v>0</v>
      </c>
      <c r="Z86" s="17">
        <f>+X86+S86</f>
        <v>2350000</v>
      </c>
      <c r="AA86" s="14">
        <f>+H86-Z86</f>
        <v>7650000</v>
      </c>
      <c r="AB86" s="14">
        <f>+Z86</f>
        <v>2350000</v>
      </c>
      <c r="AC86" s="14">
        <f>+Z86-AB86</f>
        <v>0</v>
      </c>
    </row>
    <row r="87" spans="1:29" s="21" customFormat="1" ht="13.5">
      <c r="A87" s="19"/>
      <c r="B87" s="19">
        <v>396</v>
      </c>
      <c r="C87" s="19"/>
      <c r="D87" s="19"/>
      <c r="E87" s="9" t="s">
        <v>100</v>
      </c>
      <c r="F87" s="25">
        <f aca="true" t="shared" si="36" ref="F87:AC87">SUM(F88:F89)</f>
        <v>15000000</v>
      </c>
      <c r="G87" s="25">
        <f t="shared" si="36"/>
        <v>0</v>
      </c>
      <c r="H87" s="25">
        <f t="shared" si="36"/>
        <v>15000000</v>
      </c>
      <c r="I87" s="25">
        <f t="shared" si="36"/>
        <v>0</v>
      </c>
      <c r="J87" s="25">
        <f t="shared" si="36"/>
        <v>0</v>
      </c>
      <c r="K87" s="25">
        <f t="shared" si="36"/>
        <v>4077500</v>
      </c>
      <c r="L87" s="25">
        <f t="shared" si="36"/>
        <v>0</v>
      </c>
      <c r="M87" s="25">
        <f t="shared" si="36"/>
        <v>4077500</v>
      </c>
      <c r="N87" s="25">
        <f t="shared" si="36"/>
        <v>0</v>
      </c>
      <c r="O87" s="25">
        <f t="shared" si="36"/>
        <v>0</v>
      </c>
      <c r="P87" s="25">
        <f t="shared" si="36"/>
        <v>0</v>
      </c>
      <c r="Q87" s="25">
        <f t="shared" si="36"/>
        <v>0</v>
      </c>
      <c r="R87" s="25">
        <f t="shared" si="36"/>
        <v>0</v>
      </c>
      <c r="S87" s="25">
        <f t="shared" si="36"/>
        <v>4077500</v>
      </c>
      <c r="T87" s="25">
        <f t="shared" si="36"/>
        <v>0</v>
      </c>
      <c r="U87" s="25">
        <f t="shared" si="36"/>
        <v>0</v>
      </c>
      <c r="V87" s="25">
        <f t="shared" si="36"/>
        <v>0</v>
      </c>
      <c r="W87" s="25">
        <f t="shared" si="36"/>
        <v>0</v>
      </c>
      <c r="X87" s="25">
        <f t="shared" si="36"/>
        <v>0</v>
      </c>
      <c r="Y87" s="25">
        <f t="shared" si="36"/>
        <v>0</v>
      </c>
      <c r="Z87" s="25">
        <f t="shared" si="36"/>
        <v>4077500</v>
      </c>
      <c r="AA87" s="25">
        <f t="shared" si="36"/>
        <v>10922500</v>
      </c>
      <c r="AB87" s="25">
        <f t="shared" si="36"/>
        <v>4077500</v>
      </c>
      <c r="AC87" s="25">
        <f t="shared" si="36"/>
        <v>0</v>
      </c>
    </row>
    <row r="88" spans="1:29" s="18" customFormat="1" ht="12.75">
      <c r="A88" s="13">
        <v>396</v>
      </c>
      <c r="B88" s="13">
        <v>30</v>
      </c>
      <c r="C88" s="13" t="s">
        <v>24</v>
      </c>
      <c r="D88" s="13">
        <v>9</v>
      </c>
      <c r="E88" s="14" t="s">
        <v>112</v>
      </c>
      <c r="F88" s="23">
        <v>10000000</v>
      </c>
      <c r="G88" s="23">
        <v>0</v>
      </c>
      <c r="H88" s="23">
        <f>+F88+G88</f>
        <v>10000000</v>
      </c>
      <c r="I88" s="23">
        <v>0</v>
      </c>
      <c r="J88" s="23">
        <v>0</v>
      </c>
      <c r="K88" s="23">
        <v>0</v>
      </c>
      <c r="L88" s="23">
        <v>0</v>
      </c>
      <c r="M88" s="16">
        <f>SUM(I88:L88)</f>
        <v>0</v>
      </c>
      <c r="N88" s="23">
        <v>0</v>
      </c>
      <c r="O88" s="23">
        <v>0</v>
      </c>
      <c r="P88" s="23">
        <v>0</v>
      </c>
      <c r="Q88" s="23">
        <v>0</v>
      </c>
      <c r="R88" s="16">
        <f>SUM(N88:Q88)</f>
        <v>0</v>
      </c>
      <c r="S88" s="14">
        <f>+M88+R88</f>
        <v>0</v>
      </c>
      <c r="T88" s="23">
        <v>0</v>
      </c>
      <c r="U88" s="23">
        <v>0</v>
      </c>
      <c r="V88" s="23">
        <v>0</v>
      </c>
      <c r="W88" s="23">
        <v>0</v>
      </c>
      <c r="X88" s="16">
        <f>SUM(T88:W88)</f>
        <v>0</v>
      </c>
      <c r="Y88" s="16">
        <f>SUM(T88:W88)</f>
        <v>0</v>
      </c>
      <c r="Z88" s="17">
        <f>+X88+S88</f>
        <v>0</v>
      </c>
      <c r="AA88" s="14">
        <f>+H88-Z88</f>
        <v>10000000</v>
      </c>
      <c r="AB88" s="14">
        <f>+Z88</f>
        <v>0</v>
      </c>
      <c r="AC88" s="14">
        <f>+Z88-AB88</f>
        <v>0</v>
      </c>
    </row>
    <row r="89" spans="1:29" s="18" customFormat="1" ht="12.75">
      <c r="A89" s="13">
        <v>396</v>
      </c>
      <c r="B89" s="13">
        <v>30</v>
      </c>
      <c r="C89" s="13" t="s">
        <v>34</v>
      </c>
      <c r="D89" s="13">
        <v>9</v>
      </c>
      <c r="E89" s="14" t="s">
        <v>112</v>
      </c>
      <c r="F89" s="23">
        <v>5000000</v>
      </c>
      <c r="G89" s="23">
        <v>0</v>
      </c>
      <c r="H89" s="23">
        <f>+F89+G89</f>
        <v>5000000</v>
      </c>
      <c r="I89" s="23">
        <v>0</v>
      </c>
      <c r="J89" s="23">
        <v>0</v>
      </c>
      <c r="K89" s="23">
        <v>4077500</v>
      </c>
      <c r="L89" s="23">
        <v>0</v>
      </c>
      <c r="M89" s="16">
        <f>SUM(I89:L89)</f>
        <v>4077500</v>
      </c>
      <c r="N89" s="23">
        <v>0</v>
      </c>
      <c r="O89" s="23">
        <v>0</v>
      </c>
      <c r="P89" s="23">
        <v>0</v>
      </c>
      <c r="Q89" s="23">
        <v>0</v>
      </c>
      <c r="R89" s="16">
        <f>SUM(N89:Q89)</f>
        <v>0</v>
      </c>
      <c r="S89" s="14">
        <f>+M89+R89</f>
        <v>4077500</v>
      </c>
      <c r="T89" s="23">
        <v>0</v>
      </c>
      <c r="U89" s="23">
        <v>0</v>
      </c>
      <c r="V89" s="23">
        <v>0</v>
      </c>
      <c r="W89" s="23">
        <v>0</v>
      </c>
      <c r="X89" s="16">
        <f>SUM(T89:W89)</f>
        <v>0</v>
      </c>
      <c r="Y89" s="16">
        <f>SUM(T89:W89)</f>
        <v>0</v>
      </c>
      <c r="Z89" s="17">
        <f>+X89+S89</f>
        <v>4077500</v>
      </c>
      <c r="AA89" s="14">
        <f>+H89-Z89</f>
        <v>922500</v>
      </c>
      <c r="AB89" s="14">
        <f>+Z89</f>
        <v>4077500</v>
      </c>
      <c r="AC89" s="14">
        <f>+Z89-AB89</f>
        <v>0</v>
      </c>
    </row>
    <row r="90" spans="1:29" s="21" customFormat="1" ht="13.5">
      <c r="A90" s="19"/>
      <c r="B90" s="19">
        <v>398</v>
      </c>
      <c r="C90" s="19"/>
      <c r="D90" s="19"/>
      <c r="E90" s="9" t="s">
        <v>114</v>
      </c>
      <c r="F90" s="25">
        <f aca="true" t="shared" si="37" ref="F90:AC90">SUM(F91:F92)</f>
        <v>10000000</v>
      </c>
      <c r="G90" s="25">
        <f t="shared" si="37"/>
        <v>0</v>
      </c>
      <c r="H90" s="25">
        <f t="shared" si="37"/>
        <v>10000000</v>
      </c>
      <c r="I90" s="25">
        <f t="shared" si="37"/>
        <v>0</v>
      </c>
      <c r="J90" s="25">
        <f t="shared" si="37"/>
        <v>0</v>
      </c>
      <c r="K90" s="25">
        <f t="shared" si="37"/>
        <v>585000</v>
      </c>
      <c r="L90" s="25">
        <f t="shared" si="37"/>
        <v>0</v>
      </c>
      <c r="M90" s="25">
        <f t="shared" si="37"/>
        <v>585000</v>
      </c>
      <c r="N90" s="25">
        <f t="shared" si="37"/>
        <v>0</v>
      </c>
      <c r="O90" s="25">
        <f t="shared" si="37"/>
        <v>0</v>
      </c>
      <c r="P90" s="25">
        <f t="shared" si="37"/>
        <v>0</v>
      </c>
      <c r="Q90" s="25">
        <f t="shared" si="37"/>
        <v>0</v>
      </c>
      <c r="R90" s="25">
        <f t="shared" si="37"/>
        <v>0</v>
      </c>
      <c r="S90" s="25">
        <f t="shared" si="37"/>
        <v>585000</v>
      </c>
      <c r="T90" s="25">
        <f t="shared" si="37"/>
        <v>0</v>
      </c>
      <c r="U90" s="25">
        <f t="shared" si="37"/>
        <v>0</v>
      </c>
      <c r="V90" s="25">
        <f t="shared" si="37"/>
        <v>0</v>
      </c>
      <c r="W90" s="25">
        <f t="shared" si="37"/>
        <v>0</v>
      </c>
      <c r="X90" s="25">
        <f t="shared" si="37"/>
        <v>0</v>
      </c>
      <c r="Y90" s="25">
        <f t="shared" si="37"/>
        <v>0</v>
      </c>
      <c r="Z90" s="25">
        <f t="shared" si="37"/>
        <v>585000</v>
      </c>
      <c r="AA90" s="25">
        <f t="shared" si="37"/>
        <v>9415000</v>
      </c>
      <c r="AB90" s="25">
        <f t="shared" si="37"/>
        <v>585000</v>
      </c>
      <c r="AC90" s="25">
        <f t="shared" si="37"/>
        <v>0</v>
      </c>
    </row>
    <row r="91" spans="1:29" s="21" customFormat="1" ht="13.5">
      <c r="A91" s="13">
        <v>398</v>
      </c>
      <c r="B91" s="13">
        <v>30</v>
      </c>
      <c r="C91" s="13" t="s">
        <v>24</v>
      </c>
      <c r="D91" s="13">
        <v>9</v>
      </c>
      <c r="E91" s="14" t="s">
        <v>114</v>
      </c>
      <c r="F91" s="23">
        <v>5000000</v>
      </c>
      <c r="G91" s="23">
        <v>0</v>
      </c>
      <c r="H91" s="23">
        <f>+F91+G91</f>
        <v>5000000</v>
      </c>
      <c r="I91" s="23">
        <v>0</v>
      </c>
      <c r="J91" s="23">
        <v>0</v>
      </c>
      <c r="K91" s="23">
        <v>0</v>
      </c>
      <c r="L91" s="23">
        <v>0</v>
      </c>
      <c r="M91" s="16">
        <f>SUM(I91:L91)</f>
        <v>0</v>
      </c>
      <c r="N91" s="23">
        <v>0</v>
      </c>
      <c r="O91" s="23">
        <v>0</v>
      </c>
      <c r="P91" s="23">
        <v>0</v>
      </c>
      <c r="Q91" s="23">
        <v>0</v>
      </c>
      <c r="R91" s="16">
        <f>SUM(N91:Q91)</f>
        <v>0</v>
      </c>
      <c r="S91" s="14">
        <f>+M91+R91</f>
        <v>0</v>
      </c>
      <c r="T91" s="23">
        <v>0</v>
      </c>
      <c r="U91" s="23">
        <v>0</v>
      </c>
      <c r="V91" s="23">
        <v>0</v>
      </c>
      <c r="W91" s="23">
        <v>0</v>
      </c>
      <c r="X91" s="16">
        <f>SUM(T91:W91)</f>
        <v>0</v>
      </c>
      <c r="Y91" s="16">
        <f>SUM(T91:W91)</f>
        <v>0</v>
      </c>
      <c r="Z91" s="17">
        <f>+X91+S91</f>
        <v>0</v>
      </c>
      <c r="AA91" s="14">
        <f>+H91-Z91</f>
        <v>5000000</v>
      </c>
      <c r="AB91" s="14">
        <f>+Z91</f>
        <v>0</v>
      </c>
      <c r="AC91" s="14">
        <f>+Z91-AB91</f>
        <v>0</v>
      </c>
    </row>
    <row r="92" spans="1:29" s="21" customFormat="1" ht="13.5">
      <c r="A92" s="13">
        <v>398</v>
      </c>
      <c r="B92" s="13">
        <v>30</v>
      </c>
      <c r="C92" s="13" t="s">
        <v>34</v>
      </c>
      <c r="D92" s="13">
        <v>9</v>
      </c>
      <c r="E92" s="14" t="s">
        <v>114</v>
      </c>
      <c r="F92" s="23">
        <v>5000000</v>
      </c>
      <c r="G92" s="23">
        <v>0</v>
      </c>
      <c r="H92" s="23">
        <f>+F92+G92</f>
        <v>5000000</v>
      </c>
      <c r="I92" s="23">
        <v>0</v>
      </c>
      <c r="J92" s="23">
        <v>0</v>
      </c>
      <c r="K92" s="23">
        <v>585000</v>
      </c>
      <c r="L92" s="23">
        <v>0</v>
      </c>
      <c r="M92" s="16">
        <f>SUM(I92:L92)</f>
        <v>585000</v>
      </c>
      <c r="N92" s="23">
        <v>0</v>
      </c>
      <c r="O92" s="23">
        <v>0</v>
      </c>
      <c r="P92" s="23">
        <v>0</v>
      </c>
      <c r="Q92" s="23">
        <v>0</v>
      </c>
      <c r="R92" s="16">
        <f>SUM(N92:Q92)</f>
        <v>0</v>
      </c>
      <c r="S92" s="14">
        <f>+M92+R92</f>
        <v>585000</v>
      </c>
      <c r="T92" s="23">
        <v>0</v>
      </c>
      <c r="U92" s="23">
        <v>0</v>
      </c>
      <c r="V92" s="23">
        <v>0</v>
      </c>
      <c r="W92" s="23">
        <v>0</v>
      </c>
      <c r="X92" s="16">
        <f>SUM(T92:W92)</f>
        <v>0</v>
      </c>
      <c r="Y92" s="16">
        <f>SUM(T92:W92)</f>
        <v>0</v>
      </c>
      <c r="Z92" s="17">
        <f>+X92+S92</f>
        <v>585000</v>
      </c>
      <c r="AA92" s="14">
        <f>+H92-Z92</f>
        <v>4415000</v>
      </c>
      <c r="AB92" s="14">
        <f>+Z92</f>
        <v>585000</v>
      </c>
      <c r="AC92" s="14">
        <f>+Z92-AB92</f>
        <v>0</v>
      </c>
    </row>
    <row r="93" spans="1:29" s="21" customFormat="1" ht="13.5">
      <c r="A93" s="19"/>
      <c r="B93" s="19">
        <v>399</v>
      </c>
      <c r="C93" s="19"/>
      <c r="D93" s="19"/>
      <c r="E93" s="9" t="s">
        <v>113</v>
      </c>
      <c r="F93" s="25">
        <f aca="true" t="shared" si="38" ref="F93:AC93">+F94</f>
        <v>5000000</v>
      </c>
      <c r="G93" s="25">
        <f t="shared" si="38"/>
        <v>0</v>
      </c>
      <c r="H93" s="25">
        <f t="shared" si="38"/>
        <v>5000000</v>
      </c>
      <c r="I93" s="25">
        <f t="shared" si="38"/>
        <v>0</v>
      </c>
      <c r="J93" s="25">
        <f t="shared" si="38"/>
        <v>0</v>
      </c>
      <c r="K93" s="25">
        <f t="shared" si="38"/>
        <v>0</v>
      </c>
      <c r="L93" s="25">
        <f t="shared" si="38"/>
        <v>0</v>
      </c>
      <c r="M93" s="25">
        <f t="shared" si="38"/>
        <v>0</v>
      </c>
      <c r="N93" s="25">
        <f t="shared" si="38"/>
        <v>0</v>
      </c>
      <c r="O93" s="25">
        <f t="shared" si="38"/>
        <v>0</v>
      </c>
      <c r="P93" s="25">
        <f t="shared" si="38"/>
        <v>0</v>
      </c>
      <c r="Q93" s="25">
        <f t="shared" si="38"/>
        <v>0</v>
      </c>
      <c r="R93" s="25">
        <f t="shared" si="38"/>
        <v>0</v>
      </c>
      <c r="S93" s="25">
        <f t="shared" si="38"/>
        <v>0</v>
      </c>
      <c r="T93" s="25">
        <f t="shared" si="38"/>
        <v>0</v>
      </c>
      <c r="U93" s="25">
        <f t="shared" si="38"/>
        <v>0</v>
      </c>
      <c r="V93" s="25">
        <f t="shared" si="38"/>
        <v>0</v>
      </c>
      <c r="W93" s="25">
        <f t="shared" si="38"/>
        <v>0</v>
      </c>
      <c r="X93" s="25">
        <f t="shared" si="38"/>
        <v>0</v>
      </c>
      <c r="Y93" s="25">
        <f t="shared" si="38"/>
        <v>0</v>
      </c>
      <c r="Z93" s="25">
        <f t="shared" si="38"/>
        <v>0</v>
      </c>
      <c r="AA93" s="25">
        <f t="shared" si="38"/>
        <v>5000000</v>
      </c>
      <c r="AB93" s="25">
        <f t="shared" si="38"/>
        <v>0</v>
      </c>
      <c r="AC93" s="25">
        <f t="shared" si="38"/>
        <v>0</v>
      </c>
    </row>
    <row r="94" spans="1:29" s="21" customFormat="1" ht="13.5">
      <c r="A94" s="13">
        <v>399</v>
      </c>
      <c r="B94" s="13">
        <v>30</v>
      </c>
      <c r="C94" s="13" t="s">
        <v>24</v>
      </c>
      <c r="D94" s="13">
        <v>9</v>
      </c>
      <c r="E94" s="14" t="s">
        <v>113</v>
      </c>
      <c r="F94" s="23">
        <v>5000000</v>
      </c>
      <c r="G94" s="23">
        <v>0</v>
      </c>
      <c r="H94" s="23">
        <f>+F94+G94</f>
        <v>5000000</v>
      </c>
      <c r="I94" s="23">
        <v>0</v>
      </c>
      <c r="J94" s="23">
        <v>0</v>
      </c>
      <c r="K94" s="23">
        <v>0</v>
      </c>
      <c r="L94" s="23">
        <v>0</v>
      </c>
      <c r="M94" s="16">
        <f>SUM(I94:L94)</f>
        <v>0</v>
      </c>
      <c r="N94" s="23">
        <v>0</v>
      </c>
      <c r="O94" s="23">
        <v>0</v>
      </c>
      <c r="P94" s="23">
        <v>0</v>
      </c>
      <c r="Q94" s="23">
        <v>0</v>
      </c>
      <c r="R94" s="16">
        <f>SUM(N94:Q94)</f>
        <v>0</v>
      </c>
      <c r="S94" s="14">
        <f>+M94+R94</f>
        <v>0</v>
      </c>
      <c r="T94" s="23">
        <v>0</v>
      </c>
      <c r="U94" s="23">
        <v>0</v>
      </c>
      <c r="V94" s="23">
        <v>0</v>
      </c>
      <c r="W94" s="23">
        <v>0</v>
      </c>
      <c r="X94" s="16">
        <f>SUM(T94:W94)</f>
        <v>0</v>
      </c>
      <c r="Y94" s="16">
        <f>SUM(T94:W94)</f>
        <v>0</v>
      </c>
      <c r="Z94" s="17">
        <f>+X94+S94</f>
        <v>0</v>
      </c>
      <c r="AA94" s="14">
        <f>+H94-Z94</f>
        <v>5000000</v>
      </c>
      <c r="AB94" s="14">
        <f>+Z94</f>
        <v>0</v>
      </c>
      <c r="AC94" s="14">
        <f>+Z94-AB94</f>
        <v>0</v>
      </c>
    </row>
    <row r="95" spans="1:29" s="21" customFormat="1" ht="13.5">
      <c r="A95" s="19">
        <v>800</v>
      </c>
      <c r="B95" s="19"/>
      <c r="C95" s="19"/>
      <c r="D95" s="19"/>
      <c r="E95" s="9" t="s">
        <v>53</v>
      </c>
      <c r="F95" s="20">
        <f>+F96+F98+F105</f>
        <v>574683719</v>
      </c>
      <c r="G95" s="20">
        <f aca="true" t="shared" si="39" ref="G95:AC95">+G96+G98+G105</f>
        <v>85000000</v>
      </c>
      <c r="H95" s="20">
        <f t="shared" si="39"/>
        <v>659683719</v>
      </c>
      <c r="I95" s="20">
        <f>+I96+I98+I105</f>
        <v>950000</v>
      </c>
      <c r="J95" s="20">
        <f>+J96+J98+J105</f>
        <v>2643272</v>
      </c>
      <c r="K95" s="20">
        <f>+K96+K98+K105</f>
        <v>14722539</v>
      </c>
      <c r="L95" s="20">
        <f>+L96+L98+L105</f>
        <v>10505331</v>
      </c>
      <c r="M95" s="20">
        <f t="shared" si="39"/>
        <v>28821142</v>
      </c>
      <c r="N95" s="20">
        <f t="shared" si="39"/>
        <v>0</v>
      </c>
      <c r="O95" s="20">
        <f t="shared" si="39"/>
        <v>0</v>
      </c>
      <c r="P95" s="20">
        <f t="shared" si="39"/>
        <v>0</v>
      </c>
      <c r="Q95" s="20">
        <f t="shared" si="39"/>
        <v>0</v>
      </c>
      <c r="R95" s="20">
        <f aca="true" t="shared" si="40" ref="R95:Y95">+R96+R98+R105</f>
        <v>0</v>
      </c>
      <c r="S95" s="20">
        <f t="shared" si="40"/>
        <v>28821142</v>
      </c>
      <c r="T95" s="20">
        <f>+T96+T98+T105</f>
        <v>0</v>
      </c>
      <c r="U95" s="20">
        <f t="shared" si="40"/>
        <v>0</v>
      </c>
      <c r="V95" s="20">
        <f t="shared" si="40"/>
        <v>0</v>
      </c>
      <c r="W95" s="20">
        <f t="shared" si="40"/>
        <v>0</v>
      </c>
      <c r="X95" s="20">
        <f t="shared" si="40"/>
        <v>0</v>
      </c>
      <c r="Y95" s="20">
        <f t="shared" si="40"/>
        <v>0</v>
      </c>
      <c r="Z95" s="20">
        <f t="shared" si="39"/>
        <v>28821142</v>
      </c>
      <c r="AA95" s="20">
        <f t="shared" si="39"/>
        <v>630862577</v>
      </c>
      <c r="AB95" s="20">
        <f t="shared" si="39"/>
        <v>28821142</v>
      </c>
      <c r="AC95" s="20">
        <f t="shared" si="39"/>
        <v>0</v>
      </c>
    </row>
    <row r="96" spans="1:29" s="21" customFormat="1" ht="13.5">
      <c r="A96" s="19">
        <v>810</v>
      </c>
      <c r="B96" s="19"/>
      <c r="C96" s="19"/>
      <c r="D96" s="19"/>
      <c r="E96" s="9" t="s">
        <v>68</v>
      </c>
      <c r="F96" s="25">
        <f aca="true" t="shared" si="41" ref="F96:AC96">SUM(F97)</f>
        <v>2000000</v>
      </c>
      <c r="G96" s="25">
        <f t="shared" si="41"/>
        <v>0</v>
      </c>
      <c r="H96" s="25">
        <f t="shared" si="41"/>
        <v>2000000</v>
      </c>
      <c r="I96" s="25">
        <f t="shared" si="41"/>
        <v>0</v>
      </c>
      <c r="J96" s="25">
        <f t="shared" si="41"/>
        <v>0</v>
      </c>
      <c r="K96" s="25">
        <f t="shared" si="41"/>
        <v>0</v>
      </c>
      <c r="L96" s="25">
        <f t="shared" si="41"/>
        <v>0</v>
      </c>
      <c r="M96" s="25">
        <f t="shared" si="41"/>
        <v>0</v>
      </c>
      <c r="N96" s="25">
        <f t="shared" si="41"/>
        <v>0</v>
      </c>
      <c r="O96" s="25">
        <f t="shared" si="41"/>
        <v>0</v>
      </c>
      <c r="P96" s="25">
        <f t="shared" si="41"/>
        <v>0</v>
      </c>
      <c r="Q96" s="25">
        <f t="shared" si="41"/>
        <v>0</v>
      </c>
      <c r="R96" s="25">
        <f t="shared" si="41"/>
        <v>0</v>
      </c>
      <c r="S96" s="25">
        <f t="shared" si="41"/>
        <v>0</v>
      </c>
      <c r="T96" s="25">
        <f t="shared" si="41"/>
        <v>0</v>
      </c>
      <c r="U96" s="25">
        <f t="shared" si="41"/>
        <v>0</v>
      </c>
      <c r="V96" s="25">
        <f t="shared" si="41"/>
        <v>0</v>
      </c>
      <c r="W96" s="25">
        <f t="shared" si="41"/>
        <v>0</v>
      </c>
      <c r="X96" s="25">
        <f t="shared" si="41"/>
        <v>0</v>
      </c>
      <c r="Y96" s="25">
        <f t="shared" si="41"/>
        <v>0</v>
      </c>
      <c r="Z96" s="25">
        <f t="shared" si="41"/>
        <v>0</v>
      </c>
      <c r="AA96" s="25">
        <f t="shared" si="41"/>
        <v>2000000</v>
      </c>
      <c r="AB96" s="25">
        <f t="shared" si="41"/>
        <v>0</v>
      </c>
      <c r="AC96" s="25">
        <f t="shared" si="41"/>
        <v>0</v>
      </c>
    </row>
    <row r="97" spans="1:29" s="18" customFormat="1" ht="12.75">
      <c r="A97" s="13">
        <v>814</v>
      </c>
      <c r="B97" s="13">
        <v>30</v>
      </c>
      <c r="C97" s="13" t="s">
        <v>24</v>
      </c>
      <c r="D97" s="13">
        <v>9</v>
      </c>
      <c r="E97" s="14" t="s">
        <v>54</v>
      </c>
      <c r="F97" s="23">
        <v>2000000</v>
      </c>
      <c r="G97" s="23">
        <v>0</v>
      </c>
      <c r="H97" s="23">
        <f>+F97+G97</f>
        <v>2000000</v>
      </c>
      <c r="I97" s="23">
        <v>0</v>
      </c>
      <c r="J97" s="23">
        <v>0</v>
      </c>
      <c r="K97" s="23">
        <v>0</v>
      </c>
      <c r="L97" s="23">
        <v>0</v>
      </c>
      <c r="M97" s="16">
        <f>SUM(I97:L97)</f>
        <v>0</v>
      </c>
      <c r="N97" s="23">
        <v>0</v>
      </c>
      <c r="O97" s="23">
        <v>0</v>
      </c>
      <c r="P97" s="23">
        <v>0</v>
      </c>
      <c r="Q97" s="23">
        <v>0</v>
      </c>
      <c r="R97" s="16">
        <f>SUM(N97:Q97)</f>
        <v>0</v>
      </c>
      <c r="S97" s="14">
        <f>+M97+R97</f>
        <v>0</v>
      </c>
      <c r="T97" s="23">
        <v>0</v>
      </c>
      <c r="U97" s="23">
        <v>0</v>
      </c>
      <c r="V97" s="23">
        <v>0</v>
      </c>
      <c r="W97" s="23">
        <v>0</v>
      </c>
      <c r="X97" s="16">
        <f>SUM(T97:W97)</f>
        <v>0</v>
      </c>
      <c r="Y97" s="16">
        <f>SUM(T97:W97)</f>
        <v>0</v>
      </c>
      <c r="Z97" s="17">
        <f>+X97+S97</f>
        <v>0</v>
      </c>
      <c r="AA97" s="14">
        <f>+H97-Z97</f>
        <v>2000000</v>
      </c>
      <c r="AB97" s="14">
        <f>+Z97</f>
        <v>0</v>
      </c>
      <c r="AC97" s="14">
        <f>+Z97-AB97</f>
        <v>0</v>
      </c>
    </row>
    <row r="98" spans="1:29" s="21" customFormat="1" ht="13.5">
      <c r="A98" s="19">
        <v>830</v>
      </c>
      <c r="B98" s="19"/>
      <c r="C98" s="19"/>
      <c r="D98" s="19"/>
      <c r="E98" s="9" t="s">
        <v>55</v>
      </c>
      <c r="F98" s="25">
        <f>+F99+F101+F103</f>
        <v>52000000</v>
      </c>
      <c r="G98" s="25">
        <f aca="true" t="shared" si="42" ref="G98:AC98">+G99+G101+G103</f>
        <v>0</v>
      </c>
      <c r="H98" s="25">
        <f t="shared" si="42"/>
        <v>52000000</v>
      </c>
      <c r="I98" s="25">
        <f t="shared" si="42"/>
        <v>0</v>
      </c>
      <c r="J98" s="25">
        <f>+J99+J101+J103</f>
        <v>1493272</v>
      </c>
      <c r="K98" s="25">
        <f>+K99+K101+K103</f>
        <v>2822539</v>
      </c>
      <c r="L98" s="25">
        <f>+L99+L101+L103</f>
        <v>4305331</v>
      </c>
      <c r="M98" s="25">
        <f t="shared" si="42"/>
        <v>8621142</v>
      </c>
      <c r="N98" s="25">
        <f>+N99+N101+N103</f>
        <v>0</v>
      </c>
      <c r="O98" s="25">
        <f>+O99+O101+O103</f>
        <v>0</v>
      </c>
      <c r="P98" s="25">
        <f>+P99+P101+P103</f>
        <v>0</v>
      </c>
      <c r="Q98" s="25">
        <f>+Q99+Q101+Q103</f>
        <v>0</v>
      </c>
      <c r="R98" s="25">
        <f t="shared" si="42"/>
        <v>0</v>
      </c>
      <c r="S98" s="25">
        <f t="shared" si="42"/>
        <v>8621142</v>
      </c>
      <c r="T98" s="25">
        <f>+T99+T101+T103</f>
        <v>0</v>
      </c>
      <c r="U98" s="25">
        <f t="shared" si="42"/>
        <v>0</v>
      </c>
      <c r="V98" s="25">
        <f t="shared" si="42"/>
        <v>0</v>
      </c>
      <c r="W98" s="25">
        <f t="shared" si="42"/>
        <v>0</v>
      </c>
      <c r="X98" s="25">
        <f t="shared" si="42"/>
        <v>0</v>
      </c>
      <c r="Y98" s="25">
        <f t="shared" si="42"/>
        <v>0</v>
      </c>
      <c r="Z98" s="25">
        <f t="shared" si="42"/>
        <v>8621142</v>
      </c>
      <c r="AA98" s="25">
        <f t="shared" si="42"/>
        <v>43378858</v>
      </c>
      <c r="AB98" s="25">
        <f t="shared" si="42"/>
        <v>8621142</v>
      </c>
      <c r="AC98" s="25">
        <f t="shared" si="42"/>
        <v>0</v>
      </c>
    </row>
    <row r="99" spans="1:29" s="18" customFormat="1" ht="12.75">
      <c r="A99" s="19">
        <v>833</v>
      </c>
      <c r="B99" s="19"/>
      <c r="C99" s="19"/>
      <c r="D99" s="19"/>
      <c r="E99" s="9" t="s">
        <v>56</v>
      </c>
      <c r="F99" s="25">
        <f aca="true" t="shared" si="43" ref="F99:AC99">SUM(F100)</f>
        <v>25000000</v>
      </c>
      <c r="G99" s="25">
        <f t="shared" si="43"/>
        <v>0</v>
      </c>
      <c r="H99" s="25">
        <f t="shared" si="43"/>
        <v>25000000</v>
      </c>
      <c r="I99" s="25">
        <f t="shared" si="43"/>
        <v>0</v>
      </c>
      <c r="J99" s="25">
        <f t="shared" si="43"/>
        <v>729612</v>
      </c>
      <c r="K99" s="25">
        <f t="shared" si="43"/>
        <v>1379091</v>
      </c>
      <c r="L99" s="25">
        <f t="shared" si="43"/>
        <v>2103582</v>
      </c>
      <c r="M99" s="25">
        <f t="shared" si="43"/>
        <v>4212285</v>
      </c>
      <c r="N99" s="25">
        <f t="shared" si="43"/>
        <v>0</v>
      </c>
      <c r="O99" s="25">
        <f t="shared" si="43"/>
        <v>0</v>
      </c>
      <c r="P99" s="25">
        <f t="shared" si="43"/>
        <v>0</v>
      </c>
      <c r="Q99" s="25">
        <f t="shared" si="43"/>
        <v>0</v>
      </c>
      <c r="R99" s="25">
        <f t="shared" si="43"/>
        <v>0</v>
      </c>
      <c r="S99" s="25">
        <f t="shared" si="43"/>
        <v>4212285</v>
      </c>
      <c r="T99" s="25">
        <f t="shared" si="43"/>
        <v>0</v>
      </c>
      <c r="U99" s="25">
        <f t="shared" si="43"/>
        <v>0</v>
      </c>
      <c r="V99" s="25">
        <f t="shared" si="43"/>
        <v>0</v>
      </c>
      <c r="W99" s="25">
        <f t="shared" si="43"/>
        <v>0</v>
      </c>
      <c r="X99" s="25">
        <f t="shared" si="43"/>
        <v>0</v>
      </c>
      <c r="Y99" s="25">
        <f t="shared" si="43"/>
        <v>0</v>
      </c>
      <c r="Z99" s="25">
        <f t="shared" si="43"/>
        <v>4212285</v>
      </c>
      <c r="AA99" s="25">
        <f t="shared" si="43"/>
        <v>20787715</v>
      </c>
      <c r="AB99" s="25">
        <f t="shared" si="43"/>
        <v>4212285</v>
      </c>
      <c r="AC99" s="25">
        <f t="shared" si="43"/>
        <v>0</v>
      </c>
    </row>
    <row r="100" spans="1:29" s="18" customFormat="1" ht="12.75">
      <c r="A100" s="13">
        <v>833</v>
      </c>
      <c r="B100" s="13">
        <v>30</v>
      </c>
      <c r="C100" s="13" t="s">
        <v>24</v>
      </c>
      <c r="D100" s="13">
        <v>9</v>
      </c>
      <c r="E100" s="14" t="s">
        <v>57</v>
      </c>
      <c r="F100" s="23">
        <v>25000000</v>
      </c>
      <c r="G100" s="23">
        <v>0</v>
      </c>
      <c r="H100" s="23">
        <f>+F100+G100</f>
        <v>25000000</v>
      </c>
      <c r="I100" s="23">
        <v>0</v>
      </c>
      <c r="J100" s="23">
        <v>729612</v>
      </c>
      <c r="K100" s="23">
        <v>1379091</v>
      </c>
      <c r="L100" s="23">
        <v>2103582</v>
      </c>
      <c r="M100" s="16">
        <f>SUM(I100:L100)</f>
        <v>4212285</v>
      </c>
      <c r="N100" s="23">
        <v>0</v>
      </c>
      <c r="O100" s="23">
        <v>0</v>
      </c>
      <c r="P100" s="23">
        <v>0</v>
      </c>
      <c r="Q100" s="23">
        <v>0</v>
      </c>
      <c r="R100" s="16">
        <f>SUM(N100:Q100)</f>
        <v>0</v>
      </c>
      <c r="S100" s="14">
        <f>+M100+R100</f>
        <v>4212285</v>
      </c>
      <c r="T100" s="23">
        <v>0</v>
      </c>
      <c r="U100" s="23">
        <v>0</v>
      </c>
      <c r="V100" s="23">
        <v>0</v>
      </c>
      <c r="W100" s="23">
        <v>0</v>
      </c>
      <c r="X100" s="16">
        <f>SUM(T100:W100)</f>
        <v>0</v>
      </c>
      <c r="Y100" s="16">
        <f>SUM(T100:W100)</f>
        <v>0</v>
      </c>
      <c r="Z100" s="17">
        <f>+X100+S100</f>
        <v>4212285</v>
      </c>
      <c r="AA100" s="14">
        <f>+H100-Z100</f>
        <v>20787715</v>
      </c>
      <c r="AB100" s="14">
        <f>+Z100</f>
        <v>4212285</v>
      </c>
      <c r="AC100" s="14">
        <f>+Z100-AB100</f>
        <v>0</v>
      </c>
    </row>
    <row r="101" spans="1:29" s="21" customFormat="1" ht="13.5">
      <c r="A101" s="19">
        <v>834</v>
      </c>
      <c r="B101" s="19"/>
      <c r="C101" s="19"/>
      <c r="D101" s="19"/>
      <c r="E101" s="9" t="s">
        <v>55</v>
      </c>
      <c r="F101" s="25">
        <f aca="true" t="shared" si="44" ref="F101:AC103">SUM(F102)</f>
        <v>25000000</v>
      </c>
      <c r="G101" s="25">
        <f t="shared" si="44"/>
        <v>0</v>
      </c>
      <c r="H101" s="25">
        <f t="shared" si="44"/>
        <v>25000000</v>
      </c>
      <c r="I101" s="25">
        <f t="shared" si="44"/>
        <v>0</v>
      </c>
      <c r="J101" s="25">
        <f t="shared" si="44"/>
        <v>729612</v>
      </c>
      <c r="K101" s="25">
        <f t="shared" si="44"/>
        <v>1379091</v>
      </c>
      <c r="L101" s="25">
        <f t="shared" si="44"/>
        <v>2103582</v>
      </c>
      <c r="M101" s="25">
        <f t="shared" si="44"/>
        <v>4212285</v>
      </c>
      <c r="N101" s="25">
        <f t="shared" si="44"/>
        <v>0</v>
      </c>
      <c r="O101" s="25">
        <f t="shared" si="44"/>
        <v>0</v>
      </c>
      <c r="P101" s="25">
        <f t="shared" si="44"/>
        <v>0</v>
      </c>
      <c r="Q101" s="25">
        <f t="shared" si="44"/>
        <v>0</v>
      </c>
      <c r="R101" s="25">
        <f t="shared" si="44"/>
        <v>0</v>
      </c>
      <c r="S101" s="25">
        <f t="shared" si="44"/>
        <v>4212285</v>
      </c>
      <c r="T101" s="25">
        <f t="shared" si="44"/>
        <v>0</v>
      </c>
      <c r="U101" s="25">
        <f t="shared" si="44"/>
        <v>0</v>
      </c>
      <c r="V101" s="25">
        <f t="shared" si="44"/>
        <v>0</v>
      </c>
      <c r="W101" s="25">
        <f t="shared" si="44"/>
        <v>0</v>
      </c>
      <c r="X101" s="25">
        <f t="shared" si="44"/>
        <v>0</v>
      </c>
      <c r="Y101" s="25">
        <f t="shared" si="44"/>
        <v>0</v>
      </c>
      <c r="Z101" s="25">
        <f t="shared" si="44"/>
        <v>4212285</v>
      </c>
      <c r="AA101" s="25">
        <f t="shared" si="44"/>
        <v>20787715</v>
      </c>
      <c r="AB101" s="25">
        <f t="shared" si="44"/>
        <v>4212285</v>
      </c>
      <c r="AC101" s="25">
        <f t="shared" si="44"/>
        <v>0</v>
      </c>
    </row>
    <row r="102" spans="1:29" s="18" customFormat="1" ht="12.75">
      <c r="A102" s="13">
        <v>834</v>
      </c>
      <c r="B102" s="13">
        <v>30</v>
      </c>
      <c r="C102" s="13" t="s">
        <v>24</v>
      </c>
      <c r="D102" s="13">
        <v>9</v>
      </c>
      <c r="E102" s="14" t="s">
        <v>58</v>
      </c>
      <c r="F102" s="23">
        <v>25000000</v>
      </c>
      <c r="G102" s="23">
        <v>0</v>
      </c>
      <c r="H102" s="23">
        <f>+F102+G102</f>
        <v>25000000</v>
      </c>
      <c r="I102" s="23">
        <v>0</v>
      </c>
      <c r="J102" s="23">
        <v>729612</v>
      </c>
      <c r="K102" s="23">
        <v>1379091</v>
      </c>
      <c r="L102" s="23">
        <v>2103582</v>
      </c>
      <c r="M102" s="16">
        <f>SUM(I102:L102)</f>
        <v>4212285</v>
      </c>
      <c r="N102" s="23">
        <v>0</v>
      </c>
      <c r="O102" s="23">
        <v>0</v>
      </c>
      <c r="P102" s="23">
        <v>0</v>
      </c>
      <c r="Q102" s="23">
        <v>0</v>
      </c>
      <c r="R102" s="16">
        <f>SUM(N102:Q102)</f>
        <v>0</v>
      </c>
      <c r="S102" s="14">
        <f>+M102+R102</f>
        <v>4212285</v>
      </c>
      <c r="T102" s="23">
        <v>0</v>
      </c>
      <c r="U102" s="23">
        <v>0</v>
      </c>
      <c r="V102" s="23">
        <v>0</v>
      </c>
      <c r="W102" s="23">
        <v>0</v>
      </c>
      <c r="X102" s="16">
        <f>SUM(T102:W102)</f>
        <v>0</v>
      </c>
      <c r="Y102" s="16">
        <f>SUM(T102:W102)</f>
        <v>0</v>
      </c>
      <c r="Z102" s="17">
        <f>+X102+S102</f>
        <v>4212285</v>
      </c>
      <c r="AA102" s="14">
        <f>+H102-Z102</f>
        <v>20787715</v>
      </c>
      <c r="AB102" s="14">
        <f>+Z102</f>
        <v>4212285</v>
      </c>
      <c r="AC102" s="14">
        <f>+Z102-AB102</f>
        <v>0</v>
      </c>
    </row>
    <row r="103" spans="1:29" s="18" customFormat="1" ht="12.75">
      <c r="A103" s="19">
        <v>839</v>
      </c>
      <c r="B103" s="19"/>
      <c r="C103" s="19"/>
      <c r="D103" s="19"/>
      <c r="E103" s="9" t="s">
        <v>109</v>
      </c>
      <c r="F103" s="25">
        <f t="shared" si="44"/>
        <v>2000000</v>
      </c>
      <c r="G103" s="25">
        <f t="shared" si="44"/>
        <v>0</v>
      </c>
      <c r="H103" s="25">
        <f t="shared" si="44"/>
        <v>2000000</v>
      </c>
      <c r="I103" s="25">
        <f t="shared" si="44"/>
        <v>0</v>
      </c>
      <c r="J103" s="25">
        <f t="shared" si="44"/>
        <v>34048</v>
      </c>
      <c r="K103" s="25">
        <f t="shared" si="44"/>
        <v>64357</v>
      </c>
      <c r="L103" s="25">
        <f t="shared" si="44"/>
        <v>98167</v>
      </c>
      <c r="M103" s="25">
        <f t="shared" si="44"/>
        <v>196572</v>
      </c>
      <c r="N103" s="25">
        <f t="shared" si="44"/>
        <v>0</v>
      </c>
      <c r="O103" s="25">
        <f t="shared" si="44"/>
        <v>0</v>
      </c>
      <c r="P103" s="25">
        <f t="shared" si="44"/>
        <v>0</v>
      </c>
      <c r="Q103" s="25">
        <f t="shared" si="44"/>
        <v>0</v>
      </c>
      <c r="R103" s="25">
        <f t="shared" si="44"/>
        <v>0</v>
      </c>
      <c r="S103" s="25">
        <f t="shared" si="44"/>
        <v>196572</v>
      </c>
      <c r="T103" s="25">
        <f t="shared" si="44"/>
        <v>0</v>
      </c>
      <c r="U103" s="25">
        <f t="shared" si="44"/>
        <v>0</v>
      </c>
      <c r="V103" s="25">
        <f t="shared" si="44"/>
        <v>0</v>
      </c>
      <c r="W103" s="25">
        <f t="shared" si="44"/>
        <v>0</v>
      </c>
      <c r="X103" s="25">
        <f t="shared" si="44"/>
        <v>0</v>
      </c>
      <c r="Y103" s="25">
        <f t="shared" si="44"/>
        <v>0</v>
      </c>
      <c r="Z103" s="25">
        <f t="shared" si="44"/>
        <v>196572</v>
      </c>
      <c r="AA103" s="25">
        <f t="shared" si="44"/>
        <v>1803428</v>
      </c>
      <c r="AB103" s="25">
        <f t="shared" si="44"/>
        <v>196572</v>
      </c>
      <c r="AC103" s="25">
        <f t="shared" si="44"/>
        <v>0</v>
      </c>
    </row>
    <row r="104" spans="1:29" s="18" customFormat="1" ht="12.75">
      <c r="A104" s="13">
        <v>839</v>
      </c>
      <c r="B104" s="13">
        <v>30</v>
      </c>
      <c r="C104" s="13" t="s">
        <v>24</v>
      </c>
      <c r="D104" s="13">
        <v>9</v>
      </c>
      <c r="E104" s="14" t="s">
        <v>109</v>
      </c>
      <c r="F104" s="23">
        <v>2000000</v>
      </c>
      <c r="G104" s="23">
        <v>0</v>
      </c>
      <c r="H104" s="23">
        <f>+F104+G104</f>
        <v>2000000</v>
      </c>
      <c r="I104" s="23">
        <v>0</v>
      </c>
      <c r="J104" s="23">
        <v>34048</v>
      </c>
      <c r="K104" s="23">
        <v>64357</v>
      </c>
      <c r="L104" s="23">
        <v>98167</v>
      </c>
      <c r="M104" s="16">
        <f>SUM(I104:L104)</f>
        <v>196572</v>
      </c>
      <c r="N104" s="23">
        <v>0</v>
      </c>
      <c r="O104" s="23">
        <v>0</v>
      </c>
      <c r="P104" s="23">
        <v>0</v>
      </c>
      <c r="Q104" s="23">
        <v>0</v>
      </c>
      <c r="R104" s="16">
        <f>SUM(N104:Q104)</f>
        <v>0</v>
      </c>
      <c r="S104" s="14">
        <f>+M104+R104</f>
        <v>196572</v>
      </c>
      <c r="T104" s="23">
        <v>0</v>
      </c>
      <c r="U104" s="23">
        <v>0</v>
      </c>
      <c r="V104" s="23">
        <v>0</v>
      </c>
      <c r="W104" s="23">
        <v>0</v>
      </c>
      <c r="X104" s="16">
        <f>SUM(T104:W104)</f>
        <v>0</v>
      </c>
      <c r="Y104" s="16">
        <f>SUM(T104:W104)</f>
        <v>0</v>
      </c>
      <c r="Z104" s="17">
        <f>+X104+S104</f>
        <v>196572</v>
      </c>
      <c r="AA104" s="14">
        <f>+H104-Z104</f>
        <v>1803428</v>
      </c>
      <c r="AB104" s="14">
        <f>+Z104</f>
        <v>196572</v>
      </c>
      <c r="AC104" s="14">
        <f>+Z104-AB104</f>
        <v>0</v>
      </c>
    </row>
    <row r="105" spans="1:29" s="21" customFormat="1" ht="13.5">
      <c r="A105" s="19">
        <v>840</v>
      </c>
      <c r="B105" s="19"/>
      <c r="C105" s="19"/>
      <c r="D105" s="19"/>
      <c r="E105" s="9" t="s">
        <v>59</v>
      </c>
      <c r="F105" s="25">
        <f aca="true" t="shared" si="45" ref="F105:AC105">SUM(F106:F114)</f>
        <v>520683719</v>
      </c>
      <c r="G105" s="25">
        <f t="shared" si="45"/>
        <v>85000000</v>
      </c>
      <c r="H105" s="25">
        <f t="shared" si="45"/>
        <v>605683719</v>
      </c>
      <c r="I105" s="25">
        <f t="shared" si="45"/>
        <v>950000</v>
      </c>
      <c r="J105" s="25">
        <f>SUM(J106:J114)</f>
        <v>1150000</v>
      </c>
      <c r="K105" s="25">
        <f>SUM(K106:K114)</f>
        <v>11900000</v>
      </c>
      <c r="L105" s="25">
        <f>SUM(L106:L114)</f>
        <v>6200000</v>
      </c>
      <c r="M105" s="25">
        <f t="shared" si="45"/>
        <v>20200000</v>
      </c>
      <c r="N105" s="25">
        <f>SUM(N106:N114)</f>
        <v>0</v>
      </c>
      <c r="O105" s="25">
        <f>SUM(O106:O114)</f>
        <v>0</v>
      </c>
      <c r="P105" s="25">
        <f>SUM(P106:P114)</f>
        <v>0</v>
      </c>
      <c r="Q105" s="25">
        <f>SUM(Q106:Q114)</f>
        <v>0</v>
      </c>
      <c r="R105" s="25">
        <f t="shared" si="45"/>
        <v>0</v>
      </c>
      <c r="S105" s="25">
        <f t="shared" si="45"/>
        <v>20200000</v>
      </c>
      <c r="T105" s="25">
        <f>SUM(T106:T114)</f>
        <v>0</v>
      </c>
      <c r="U105" s="25">
        <f t="shared" si="45"/>
        <v>0</v>
      </c>
      <c r="V105" s="25">
        <f t="shared" si="45"/>
        <v>0</v>
      </c>
      <c r="W105" s="25">
        <f t="shared" si="45"/>
        <v>0</v>
      </c>
      <c r="X105" s="25">
        <f t="shared" si="45"/>
        <v>0</v>
      </c>
      <c r="Y105" s="25">
        <f t="shared" si="45"/>
        <v>0</v>
      </c>
      <c r="Z105" s="25">
        <f t="shared" si="45"/>
        <v>20200000</v>
      </c>
      <c r="AA105" s="25">
        <f t="shared" si="45"/>
        <v>585483719</v>
      </c>
      <c r="AB105" s="25">
        <f t="shared" si="45"/>
        <v>20200000</v>
      </c>
      <c r="AC105" s="25">
        <f t="shared" si="45"/>
        <v>0</v>
      </c>
    </row>
    <row r="106" spans="1:29" s="18" customFormat="1" ht="12.75">
      <c r="A106" s="13">
        <v>841</v>
      </c>
      <c r="B106" s="13">
        <v>30</v>
      </c>
      <c r="C106" s="13" t="s">
        <v>34</v>
      </c>
      <c r="D106" s="13">
        <v>9</v>
      </c>
      <c r="E106" s="14" t="s">
        <v>61</v>
      </c>
      <c r="F106" s="23">
        <v>50000000</v>
      </c>
      <c r="G106" s="23">
        <v>0</v>
      </c>
      <c r="H106" s="23">
        <f aca="true" t="shared" si="46" ref="H106:H112">+F106+G106</f>
        <v>50000000</v>
      </c>
      <c r="I106" s="23">
        <v>0</v>
      </c>
      <c r="J106" s="23">
        <v>0</v>
      </c>
      <c r="K106" s="23">
        <v>0</v>
      </c>
      <c r="L106" s="23">
        <v>0</v>
      </c>
      <c r="M106" s="16">
        <f aca="true" t="shared" si="47" ref="M106:M112">SUM(I106:L106)</f>
        <v>0</v>
      </c>
      <c r="N106" s="23">
        <v>0</v>
      </c>
      <c r="O106" s="23">
        <v>0</v>
      </c>
      <c r="P106" s="23">
        <v>0</v>
      </c>
      <c r="Q106" s="23">
        <v>0</v>
      </c>
      <c r="R106" s="16">
        <f aca="true" t="shared" si="48" ref="R106:R114">SUM(N106:Q106)</f>
        <v>0</v>
      </c>
      <c r="S106" s="14">
        <f aca="true" t="shared" si="49" ref="S106:S112">+M106+R106</f>
        <v>0</v>
      </c>
      <c r="T106" s="23">
        <v>0</v>
      </c>
      <c r="U106" s="23">
        <v>0</v>
      </c>
      <c r="V106" s="23">
        <v>0</v>
      </c>
      <c r="W106" s="23">
        <v>0</v>
      </c>
      <c r="X106" s="16">
        <f aca="true" t="shared" si="50" ref="X106:X112">SUM(T106:W106)</f>
        <v>0</v>
      </c>
      <c r="Y106" s="16">
        <f aca="true" t="shared" si="51" ref="Y106:Y112">SUM(T106:W106)</f>
        <v>0</v>
      </c>
      <c r="Z106" s="17">
        <f aca="true" t="shared" si="52" ref="Z106:Z112">+X106+S106</f>
        <v>0</v>
      </c>
      <c r="AA106" s="14">
        <f aca="true" t="shared" si="53" ref="AA106:AA112">+H106-Z106</f>
        <v>50000000</v>
      </c>
      <c r="AB106" s="14">
        <f aca="true" t="shared" si="54" ref="AB106:AB112">+Z106</f>
        <v>0</v>
      </c>
      <c r="AC106" s="14">
        <f aca="true" t="shared" si="55" ref="AC106:AC112">+Z106-AB106</f>
        <v>0</v>
      </c>
    </row>
    <row r="107" spans="1:29" s="18" customFormat="1" ht="12.75">
      <c r="A107" s="13">
        <v>842</v>
      </c>
      <c r="B107" s="13">
        <v>30</v>
      </c>
      <c r="C107" s="13" t="s">
        <v>34</v>
      </c>
      <c r="D107" s="13">
        <v>9</v>
      </c>
      <c r="E107" s="14" t="s">
        <v>62</v>
      </c>
      <c r="F107" s="23">
        <v>90000000</v>
      </c>
      <c r="G107" s="23">
        <v>50000000</v>
      </c>
      <c r="H107" s="23">
        <f t="shared" si="46"/>
        <v>140000000</v>
      </c>
      <c r="I107" s="23">
        <v>0</v>
      </c>
      <c r="J107" s="23">
        <v>1000000</v>
      </c>
      <c r="K107" s="23">
        <v>8900000</v>
      </c>
      <c r="L107" s="23">
        <v>2000000</v>
      </c>
      <c r="M107" s="16">
        <f t="shared" si="47"/>
        <v>11900000</v>
      </c>
      <c r="N107" s="23">
        <v>0</v>
      </c>
      <c r="O107" s="23">
        <v>0</v>
      </c>
      <c r="P107" s="23">
        <v>0</v>
      </c>
      <c r="Q107" s="23">
        <v>0</v>
      </c>
      <c r="R107" s="16">
        <f t="shared" si="48"/>
        <v>0</v>
      </c>
      <c r="S107" s="14">
        <f t="shared" si="49"/>
        <v>11900000</v>
      </c>
      <c r="T107" s="23">
        <v>0</v>
      </c>
      <c r="U107" s="23">
        <v>0</v>
      </c>
      <c r="V107" s="23">
        <v>0</v>
      </c>
      <c r="W107" s="23">
        <v>0</v>
      </c>
      <c r="X107" s="16">
        <f t="shared" si="50"/>
        <v>0</v>
      </c>
      <c r="Y107" s="16">
        <f t="shared" si="51"/>
        <v>0</v>
      </c>
      <c r="Z107" s="17">
        <f t="shared" si="52"/>
        <v>11900000</v>
      </c>
      <c r="AA107" s="14">
        <f t="shared" si="53"/>
        <v>128100000</v>
      </c>
      <c r="AB107" s="14">
        <f t="shared" si="54"/>
        <v>11900000</v>
      </c>
      <c r="AC107" s="14">
        <f t="shared" si="55"/>
        <v>0</v>
      </c>
    </row>
    <row r="108" spans="1:29" s="18" customFormat="1" ht="12.75">
      <c r="A108" s="13">
        <v>842</v>
      </c>
      <c r="B108" s="13">
        <v>30</v>
      </c>
      <c r="C108" s="13" t="s">
        <v>24</v>
      </c>
      <c r="D108" s="13">
        <v>9</v>
      </c>
      <c r="E108" s="14" t="s">
        <v>62</v>
      </c>
      <c r="F108" s="23">
        <v>30000000</v>
      </c>
      <c r="G108" s="23">
        <v>0</v>
      </c>
      <c r="H108" s="23">
        <f t="shared" si="46"/>
        <v>30000000</v>
      </c>
      <c r="I108" s="23">
        <v>0</v>
      </c>
      <c r="J108" s="23">
        <v>0</v>
      </c>
      <c r="K108" s="23">
        <v>0</v>
      </c>
      <c r="L108" s="23">
        <v>0</v>
      </c>
      <c r="M108" s="16">
        <f t="shared" si="47"/>
        <v>0</v>
      </c>
      <c r="N108" s="23">
        <v>0</v>
      </c>
      <c r="O108" s="23">
        <v>0</v>
      </c>
      <c r="P108" s="23">
        <v>0</v>
      </c>
      <c r="Q108" s="23">
        <v>0</v>
      </c>
      <c r="R108" s="16">
        <f t="shared" si="48"/>
        <v>0</v>
      </c>
      <c r="S108" s="14">
        <f t="shared" si="49"/>
        <v>0</v>
      </c>
      <c r="T108" s="23">
        <v>0</v>
      </c>
      <c r="U108" s="23">
        <v>0</v>
      </c>
      <c r="V108" s="23">
        <v>0</v>
      </c>
      <c r="W108" s="23">
        <v>0</v>
      </c>
      <c r="X108" s="16">
        <f t="shared" si="50"/>
        <v>0</v>
      </c>
      <c r="Y108" s="16">
        <f t="shared" si="51"/>
        <v>0</v>
      </c>
      <c r="Z108" s="17">
        <f t="shared" si="52"/>
        <v>0</v>
      </c>
      <c r="AA108" s="14">
        <f t="shared" si="53"/>
        <v>30000000</v>
      </c>
      <c r="AB108" s="14">
        <f t="shared" si="54"/>
        <v>0</v>
      </c>
      <c r="AC108" s="14">
        <f t="shared" si="55"/>
        <v>0</v>
      </c>
    </row>
    <row r="109" spans="1:29" s="18" customFormat="1" ht="12.75">
      <c r="A109" s="13">
        <v>842</v>
      </c>
      <c r="B109" s="13">
        <v>30</v>
      </c>
      <c r="C109" s="13" t="s">
        <v>24</v>
      </c>
      <c r="D109" s="13">
        <v>9</v>
      </c>
      <c r="E109" s="14" t="s">
        <v>62</v>
      </c>
      <c r="F109" s="23">
        <v>3000000</v>
      </c>
      <c r="G109" s="23">
        <v>0</v>
      </c>
      <c r="H109" s="23">
        <f t="shared" si="46"/>
        <v>3000000</v>
      </c>
      <c r="I109" s="23">
        <v>0</v>
      </c>
      <c r="J109" s="23">
        <v>0</v>
      </c>
      <c r="K109" s="23">
        <v>0</v>
      </c>
      <c r="L109" s="23">
        <v>0</v>
      </c>
      <c r="M109" s="16">
        <f t="shared" si="47"/>
        <v>0</v>
      </c>
      <c r="N109" s="23">
        <v>0</v>
      </c>
      <c r="O109" s="23">
        <v>0</v>
      </c>
      <c r="P109" s="23">
        <v>0</v>
      </c>
      <c r="Q109" s="23">
        <v>0</v>
      </c>
      <c r="R109" s="16">
        <f t="shared" si="48"/>
        <v>0</v>
      </c>
      <c r="S109" s="14">
        <f t="shared" si="49"/>
        <v>0</v>
      </c>
      <c r="T109" s="23">
        <v>0</v>
      </c>
      <c r="U109" s="23">
        <v>0</v>
      </c>
      <c r="V109" s="23">
        <v>0</v>
      </c>
      <c r="W109" s="23">
        <v>0</v>
      </c>
      <c r="X109" s="16">
        <f t="shared" si="50"/>
        <v>0</v>
      </c>
      <c r="Y109" s="16">
        <f t="shared" si="51"/>
        <v>0</v>
      </c>
      <c r="Z109" s="17">
        <f t="shared" si="52"/>
        <v>0</v>
      </c>
      <c r="AA109" s="14">
        <f t="shared" si="53"/>
        <v>3000000</v>
      </c>
      <c r="AB109" s="14">
        <f t="shared" si="54"/>
        <v>0</v>
      </c>
      <c r="AC109" s="14">
        <f t="shared" si="55"/>
        <v>0</v>
      </c>
    </row>
    <row r="110" spans="1:29" s="18" customFormat="1" ht="12.75">
      <c r="A110" s="13">
        <v>842</v>
      </c>
      <c r="B110" s="13">
        <v>30</v>
      </c>
      <c r="C110" s="13" t="s">
        <v>69</v>
      </c>
      <c r="D110" s="13">
        <v>9</v>
      </c>
      <c r="E110" s="14" t="s">
        <v>62</v>
      </c>
      <c r="F110" s="1">
        <v>29073757</v>
      </c>
      <c r="G110" s="1">
        <v>0</v>
      </c>
      <c r="H110" s="1">
        <f>+F110+G110</f>
        <v>29073757</v>
      </c>
      <c r="I110" s="23">
        <v>0</v>
      </c>
      <c r="J110" s="23">
        <v>0</v>
      </c>
      <c r="K110" s="23">
        <v>0</v>
      </c>
      <c r="L110" s="23">
        <v>0</v>
      </c>
      <c r="M110" s="16">
        <f>SUM(I110:L110)</f>
        <v>0</v>
      </c>
      <c r="N110" s="23">
        <v>0</v>
      </c>
      <c r="O110" s="23">
        <v>0</v>
      </c>
      <c r="P110" s="23">
        <v>0</v>
      </c>
      <c r="Q110" s="23">
        <v>0</v>
      </c>
      <c r="R110" s="16">
        <f t="shared" si="48"/>
        <v>0</v>
      </c>
      <c r="S110" s="14">
        <f>+M110+R110</f>
        <v>0</v>
      </c>
      <c r="T110" s="23">
        <v>0</v>
      </c>
      <c r="U110" s="1">
        <v>0</v>
      </c>
      <c r="V110" s="1">
        <v>0</v>
      </c>
      <c r="W110" s="1">
        <v>0</v>
      </c>
      <c r="X110" s="16">
        <f>SUM(T110:W110)</f>
        <v>0</v>
      </c>
      <c r="Y110" s="16">
        <f>SUM(T110:W110)</f>
        <v>0</v>
      </c>
      <c r="Z110" s="17">
        <f>+X110+S110</f>
        <v>0</v>
      </c>
      <c r="AA110" s="14">
        <f>+H110-Z110</f>
        <v>29073757</v>
      </c>
      <c r="AB110" s="14">
        <f>+Z110</f>
        <v>0</v>
      </c>
      <c r="AC110" s="9">
        <f>+Z110-AB110</f>
        <v>0</v>
      </c>
    </row>
    <row r="111" spans="1:29" s="18" customFormat="1" ht="12.75">
      <c r="A111" s="13">
        <v>846</v>
      </c>
      <c r="B111" s="13">
        <v>30</v>
      </c>
      <c r="C111" s="13" t="s">
        <v>24</v>
      </c>
      <c r="D111" s="13">
        <v>9</v>
      </c>
      <c r="E111" s="14" t="s">
        <v>95</v>
      </c>
      <c r="F111" s="23">
        <v>15000000</v>
      </c>
      <c r="G111" s="23">
        <v>0</v>
      </c>
      <c r="H111" s="23">
        <f t="shared" si="46"/>
        <v>15000000</v>
      </c>
      <c r="I111" s="23">
        <v>950000</v>
      </c>
      <c r="J111" s="23">
        <v>150000</v>
      </c>
      <c r="K111" s="23">
        <v>0</v>
      </c>
      <c r="L111" s="23">
        <v>0</v>
      </c>
      <c r="M111" s="16">
        <f t="shared" si="47"/>
        <v>1100000</v>
      </c>
      <c r="N111" s="23">
        <v>0</v>
      </c>
      <c r="O111" s="23">
        <v>0</v>
      </c>
      <c r="P111" s="23">
        <v>0</v>
      </c>
      <c r="Q111" s="23">
        <v>0</v>
      </c>
      <c r="R111" s="16">
        <f t="shared" si="48"/>
        <v>0</v>
      </c>
      <c r="S111" s="14">
        <f t="shared" si="49"/>
        <v>1100000</v>
      </c>
      <c r="T111" s="23">
        <v>0</v>
      </c>
      <c r="U111" s="23">
        <v>0</v>
      </c>
      <c r="V111" s="23">
        <v>0</v>
      </c>
      <c r="W111" s="23">
        <v>0</v>
      </c>
      <c r="X111" s="16">
        <f t="shared" si="50"/>
        <v>0</v>
      </c>
      <c r="Y111" s="16">
        <f t="shared" si="51"/>
        <v>0</v>
      </c>
      <c r="Z111" s="17">
        <f t="shared" si="52"/>
        <v>1100000</v>
      </c>
      <c r="AA111" s="14">
        <f t="shared" si="53"/>
        <v>13900000</v>
      </c>
      <c r="AB111" s="14">
        <f t="shared" si="54"/>
        <v>1100000</v>
      </c>
      <c r="AC111" s="14">
        <f t="shared" si="55"/>
        <v>0</v>
      </c>
    </row>
    <row r="112" spans="1:29" s="18" customFormat="1" ht="12.75">
      <c r="A112" s="13">
        <v>846</v>
      </c>
      <c r="B112" s="13">
        <v>30</v>
      </c>
      <c r="C112" s="13" t="s">
        <v>35</v>
      </c>
      <c r="D112" s="13">
        <v>9</v>
      </c>
      <c r="E112" s="14" t="s">
        <v>95</v>
      </c>
      <c r="F112" s="23">
        <v>15000000</v>
      </c>
      <c r="G112" s="23">
        <v>0</v>
      </c>
      <c r="H112" s="23">
        <f t="shared" si="46"/>
        <v>15000000</v>
      </c>
      <c r="I112" s="23">
        <v>0</v>
      </c>
      <c r="J112" s="23">
        <v>0</v>
      </c>
      <c r="K112" s="23">
        <v>0</v>
      </c>
      <c r="L112" s="23">
        <v>0</v>
      </c>
      <c r="M112" s="16">
        <f t="shared" si="47"/>
        <v>0</v>
      </c>
      <c r="N112" s="23">
        <v>0</v>
      </c>
      <c r="O112" s="23">
        <v>0</v>
      </c>
      <c r="P112" s="23">
        <v>0</v>
      </c>
      <c r="Q112" s="23">
        <v>0</v>
      </c>
      <c r="R112" s="16">
        <f t="shared" si="48"/>
        <v>0</v>
      </c>
      <c r="S112" s="14">
        <f t="shared" si="49"/>
        <v>0</v>
      </c>
      <c r="T112" s="23">
        <v>0</v>
      </c>
      <c r="U112" s="23">
        <v>0</v>
      </c>
      <c r="V112" s="23">
        <v>0</v>
      </c>
      <c r="W112" s="23">
        <v>0</v>
      </c>
      <c r="X112" s="16">
        <f t="shared" si="50"/>
        <v>0</v>
      </c>
      <c r="Y112" s="16">
        <f t="shared" si="51"/>
        <v>0</v>
      </c>
      <c r="Z112" s="17">
        <f t="shared" si="52"/>
        <v>0</v>
      </c>
      <c r="AA112" s="14">
        <f t="shared" si="53"/>
        <v>15000000</v>
      </c>
      <c r="AB112" s="14">
        <f t="shared" si="54"/>
        <v>0</v>
      </c>
      <c r="AC112" s="14">
        <f t="shared" si="55"/>
        <v>0</v>
      </c>
    </row>
    <row r="113" spans="1:29" s="18" customFormat="1" ht="12.75">
      <c r="A113" s="13">
        <v>846</v>
      </c>
      <c r="B113" s="13">
        <v>30</v>
      </c>
      <c r="C113" s="13" t="s">
        <v>34</v>
      </c>
      <c r="D113" s="13">
        <v>9</v>
      </c>
      <c r="E113" s="14" t="s">
        <v>95</v>
      </c>
      <c r="F113" s="23">
        <v>15000000</v>
      </c>
      <c r="G113" s="23">
        <v>35000000</v>
      </c>
      <c r="H113" s="23">
        <f>+F113+G113</f>
        <v>50000000</v>
      </c>
      <c r="I113" s="23">
        <v>0</v>
      </c>
      <c r="J113" s="23">
        <v>0</v>
      </c>
      <c r="K113" s="23">
        <v>3000000</v>
      </c>
      <c r="L113" s="23">
        <v>4200000</v>
      </c>
      <c r="M113" s="16">
        <f>SUM(I113:L113)</f>
        <v>7200000</v>
      </c>
      <c r="N113" s="23">
        <v>0</v>
      </c>
      <c r="O113" s="23">
        <v>0</v>
      </c>
      <c r="P113" s="23">
        <v>0</v>
      </c>
      <c r="Q113" s="23">
        <v>0</v>
      </c>
      <c r="R113" s="16">
        <f t="shared" si="48"/>
        <v>0</v>
      </c>
      <c r="S113" s="14">
        <f>+M113+R113</f>
        <v>7200000</v>
      </c>
      <c r="T113" s="23">
        <v>0</v>
      </c>
      <c r="U113" s="23">
        <v>0</v>
      </c>
      <c r="V113" s="23">
        <v>0</v>
      </c>
      <c r="W113" s="23">
        <v>0</v>
      </c>
      <c r="X113" s="16">
        <f>SUM(T113:W113)</f>
        <v>0</v>
      </c>
      <c r="Y113" s="16">
        <f>SUM(T113:W113)</f>
        <v>0</v>
      </c>
      <c r="Z113" s="17">
        <f>+X113+S113</f>
        <v>7200000</v>
      </c>
      <c r="AA113" s="14">
        <f>+H113-Z113</f>
        <v>42800000</v>
      </c>
      <c r="AB113" s="14">
        <f>+Z113</f>
        <v>7200000</v>
      </c>
      <c r="AC113" s="14">
        <f>+Z113-AB113</f>
        <v>0</v>
      </c>
    </row>
    <row r="114" spans="1:29" s="18" customFormat="1" ht="12.75">
      <c r="A114" s="13">
        <v>848</v>
      </c>
      <c r="B114" s="13">
        <v>30</v>
      </c>
      <c r="C114" s="13" t="s">
        <v>60</v>
      </c>
      <c r="D114" s="13">
        <v>9</v>
      </c>
      <c r="E114" s="14" t="s">
        <v>101</v>
      </c>
      <c r="F114" s="51">
        <v>273609962</v>
      </c>
      <c r="G114" s="51">
        <v>0</v>
      </c>
      <c r="H114" s="51">
        <f>+F114+G114</f>
        <v>273609962</v>
      </c>
      <c r="I114" s="23">
        <v>0</v>
      </c>
      <c r="J114" s="23">
        <v>0</v>
      </c>
      <c r="K114" s="23">
        <v>0</v>
      </c>
      <c r="L114" s="23">
        <v>0</v>
      </c>
      <c r="M114" s="16">
        <f>SUM(I114:L114)</f>
        <v>0</v>
      </c>
      <c r="N114" s="23">
        <v>0</v>
      </c>
      <c r="O114" s="23">
        <v>0</v>
      </c>
      <c r="P114" s="23">
        <v>0</v>
      </c>
      <c r="Q114" s="23">
        <v>0</v>
      </c>
      <c r="R114" s="16">
        <f t="shared" si="48"/>
        <v>0</v>
      </c>
      <c r="S114" s="14">
        <f>+M114+R114</f>
        <v>0</v>
      </c>
      <c r="T114" s="23">
        <v>0</v>
      </c>
      <c r="U114" s="51">
        <v>0</v>
      </c>
      <c r="V114" s="51">
        <v>0</v>
      </c>
      <c r="W114" s="51">
        <v>0</v>
      </c>
      <c r="X114" s="16">
        <f>SUM(T114:W114)</f>
        <v>0</v>
      </c>
      <c r="Y114" s="16">
        <f>SUM(T114:W114)</f>
        <v>0</v>
      </c>
      <c r="Z114" s="17">
        <f>+X114+S114</f>
        <v>0</v>
      </c>
      <c r="AA114" s="14">
        <f>+H114-Z114</f>
        <v>273609962</v>
      </c>
      <c r="AB114" s="14">
        <f>+Z114</f>
        <v>0</v>
      </c>
      <c r="AC114" s="14">
        <f>+Z114-AB114</f>
        <v>0</v>
      </c>
    </row>
    <row r="115" spans="1:29" s="11" customFormat="1" ht="13.5">
      <c r="A115" s="8"/>
      <c r="B115" s="8"/>
      <c r="C115" s="8"/>
      <c r="D115" s="8"/>
      <c r="E115" s="9" t="s">
        <v>63</v>
      </c>
      <c r="F115" s="45">
        <f aca="true" t="shared" si="56" ref="F115:AC115">+F116+F133</f>
        <v>1899218273</v>
      </c>
      <c r="G115" s="45">
        <f t="shared" si="56"/>
        <v>175000000</v>
      </c>
      <c r="H115" s="45">
        <f t="shared" si="56"/>
        <v>2074218273</v>
      </c>
      <c r="I115" s="45">
        <f t="shared" si="56"/>
        <v>0</v>
      </c>
      <c r="J115" s="45">
        <f t="shared" si="56"/>
        <v>0</v>
      </c>
      <c r="K115" s="45">
        <f t="shared" si="56"/>
        <v>0</v>
      </c>
      <c r="L115" s="45">
        <f t="shared" si="56"/>
        <v>0</v>
      </c>
      <c r="M115" s="45">
        <f t="shared" si="56"/>
        <v>0</v>
      </c>
      <c r="N115" s="45">
        <f t="shared" si="56"/>
        <v>0</v>
      </c>
      <c r="O115" s="45">
        <f t="shared" si="56"/>
        <v>0</v>
      </c>
      <c r="P115" s="45">
        <f t="shared" si="56"/>
        <v>0</v>
      </c>
      <c r="Q115" s="45">
        <f t="shared" si="56"/>
        <v>0</v>
      </c>
      <c r="R115" s="45">
        <f t="shared" si="56"/>
        <v>0</v>
      </c>
      <c r="S115" s="45">
        <f t="shared" si="56"/>
        <v>0</v>
      </c>
      <c r="T115" s="45">
        <f t="shared" si="56"/>
        <v>0</v>
      </c>
      <c r="U115" s="45">
        <f t="shared" si="56"/>
        <v>0</v>
      </c>
      <c r="V115" s="45">
        <f t="shared" si="56"/>
        <v>0</v>
      </c>
      <c r="W115" s="45">
        <f t="shared" si="56"/>
        <v>0</v>
      </c>
      <c r="X115" s="45">
        <f t="shared" si="56"/>
        <v>0</v>
      </c>
      <c r="Y115" s="45">
        <f t="shared" si="56"/>
        <v>0</v>
      </c>
      <c r="Z115" s="45">
        <f t="shared" si="56"/>
        <v>0</v>
      </c>
      <c r="AA115" s="45">
        <f t="shared" si="56"/>
        <v>2074218273</v>
      </c>
      <c r="AB115" s="45">
        <f t="shared" si="56"/>
        <v>0</v>
      </c>
      <c r="AC115" s="45">
        <f t="shared" si="56"/>
        <v>0</v>
      </c>
    </row>
    <row r="116" spans="1:29" s="21" customFormat="1" ht="13.5">
      <c r="A116" s="19">
        <v>500</v>
      </c>
      <c r="B116" s="19"/>
      <c r="C116" s="19"/>
      <c r="D116" s="19"/>
      <c r="E116" s="9" t="s">
        <v>64</v>
      </c>
      <c r="F116" s="25">
        <f aca="true" t="shared" si="57" ref="F116:AC116">+F122+F117+F120+F130+F128</f>
        <v>1899218273</v>
      </c>
      <c r="G116" s="25">
        <f t="shared" si="57"/>
        <v>175000000</v>
      </c>
      <c r="H116" s="25">
        <f t="shared" si="57"/>
        <v>2074218273</v>
      </c>
      <c r="I116" s="25">
        <f t="shared" si="57"/>
        <v>0</v>
      </c>
      <c r="J116" s="25">
        <f t="shared" si="57"/>
        <v>0</v>
      </c>
      <c r="K116" s="25">
        <f t="shared" si="57"/>
        <v>0</v>
      </c>
      <c r="L116" s="25">
        <f t="shared" si="57"/>
        <v>0</v>
      </c>
      <c r="M116" s="25">
        <f t="shared" si="57"/>
        <v>0</v>
      </c>
      <c r="N116" s="25">
        <f t="shared" si="57"/>
        <v>0</v>
      </c>
      <c r="O116" s="25">
        <f t="shared" si="57"/>
        <v>0</v>
      </c>
      <c r="P116" s="25">
        <f t="shared" si="57"/>
        <v>0</v>
      </c>
      <c r="Q116" s="25">
        <f t="shared" si="57"/>
        <v>0</v>
      </c>
      <c r="R116" s="25">
        <f t="shared" si="57"/>
        <v>0</v>
      </c>
      <c r="S116" s="25">
        <f t="shared" si="57"/>
        <v>0</v>
      </c>
      <c r="T116" s="25">
        <f t="shared" si="57"/>
        <v>0</v>
      </c>
      <c r="U116" s="25">
        <f t="shared" si="57"/>
        <v>0</v>
      </c>
      <c r="V116" s="25">
        <f t="shared" si="57"/>
        <v>0</v>
      </c>
      <c r="W116" s="25">
        <f t="shared" si="57"/>
        <v>0</v>
      </c>
      <c r="X116" s="25">
        <f t="shared" si="57"/>
        <v>0</v>
      </c>
      <c r="Y116" s="25">
        <f t="shared" si="57"/>
        <v>0</v>
      </c>
      <c r="Z116" s="25">
        <f t="shared" si="57"/>
        <v>0</v>
      </c>
      <c r="AA116" s="25">
        <f t="shared" si="57"/>
        <v>2074218273</v>
      </c>
      <c r="AB116" s="25">
        <f t="shared" si="57"/>
        <v>0</v>
      </c>
      <c r="AC116" s="25">
        <f t="shared" si="57"/>
        <v>0</v>
      </c>
    </row>
    <row r="117" spans="1:29" s="21" customFormat="1" ht="13.5">
      <c r="A117" s="19">
        <v>520</v>
      </c>
      <c r="B117" s="19"/>
      <c r="C117" s="19"/>
      <c r="D117" s="19"/>
      <c r="E117" s="9" t="s">
        <v>65</v>
      </c>
      <c r="F117" s="52">
        <f>SUM(F118:F119)</f>
        <v>1532318273</v>
      </c>
      <c r="G117" s="52">
        <f aca="true" t="shared" si="58" ref="G117:AC117">SUM(G118:G119)</f>
        <v>0</v>
      </c>
      <c r="H117" s="52">
        <f t="shared" si="58"/>
        <v>1532318273</v>
      </c>
      <c r="I117" s="52">
        <f t="shared" si="58"/>
        <v>0</v>
      </c>
      <c r="J117" s="52">
        <f>SUM(J118:J119)</f>
        <v>0</v>
      </c>
      <c r="K117" s="52">
        <f>SUM(K118:K119)</f>
        <v>0</v>
      </c>
      <c r="L117" s="52">
        <f>SUM(L118:L119)</f>
        <v>0</v>
      </c>
      <c r="M117" s="52">
        <f t="shared" si="58"/>
        <v>0</v>
      </c>
      <c r="N117" s="52">
        <f>SUM(N118:N119)</f>
        <v>0</v>
      </c>
      <c r="O117" s="52">
        <f>SUM(O118:O119)</f>
        <v>0</v>
      </c>
      <c r="P117" s="52">
        <f>SUM(P118:P119)</f>
        <v>0</v>
      </c>
      <c r="Q117" s="52">
        <f>SUM(Q118:Q119)</f>
        <v>0</v>
      </c>
      <c r="R117" s="52">
        <f t="shared" si="58"/>
        <v>0</v>
      </c>
      <c r="S117" s="52">
        <f t="shared" si="58"/>
        <v>0</v>
      </c>
      <c r="T117" s="52">
        <f>SUM(T118:T119)</f>
        <v>0</v>
      </c>
      <c r="U117" s="52">
        <f t="shared" si="58"/>
        <v>0</v>
      </c>
      <c r="V117" s="52">
        <f t="shared" si="58"/>
        <v>0</v>
      </c>
      <c r="W117" s="52">
        <f t="shared" si="58"/>
        <v>0</v>
      </c>
      <c r="X117" s="52">
        <f t="shared" si="58"/>
        <v>0</v>
      </c>
      <c r="Y117" s="52">
        <f t="shared" si="58"/>
        <v>0</v>
      </c>
      <c r="Z117" s="52">
        <f t="shared" si="58"/>
        <v>0</v>
      </c>
      <c r="AA117" s="52">
        <f t="shared" si="58"/>
        <v>1532318273</v>
      </c>
      <c r="AB117" s="52">
        <f t="shared" si="58"/>
        <v>0</v>
      </c>
      <c r="AC117" s="52">
        <f t="shared" si="58"/>
        <v>0</v>
      </c>
    </row>
    <row r="118" spans="1:29" s="18" customFormat="1" ht="12.75">
      <c r="A118" s="13">
        <v>520</v>
      </c>
      <c r="B118" s="13">
        <v>30</v>
      </c>
      <c r="C118" s="13" t="s">
        <v>60</v>
      </c>
      <c r="D118" s="13">
        <v>9</v>
      </c>
      <c r="E118" s="14" t="s">
        <v>65</v>
      </c>
      <c r="F118" s="51">
        <v>638423245</v>
      </c>
      <c r="G118" s="51">
        <v>0</v>
      </c>
      <c r="H118" s="51">
        <f>+F118+G118</f>
        <v>638423245</v>
      </c>
      <c r="I118" s="51">
        <v>0</v>
      </c>
      <c r="J118" s="51">
        <v>0</v>
      </c>
      <c r="K118" s="51">
        <v>0</v>
      </c>
      <c r="L118" s="51">
        <v>0</v>
      </c>
      <c r="M118" s="16">
        <f>SUM(I118:L118)</f>
        <v>0</v>
      </c>
      <c r="N118" s="51">
        <v>0</v>
      </c>
      <c r="O118" s="51">
        <v>0</v>
      </c>
      <c r="P118" s="51">
        <v>0</v>
      </c>
      <c r="Q118" s="51">
        <v>0</v>
      </c>
      <c r="R118" s="16">
        <f>SUM(N118:Q118)</f>
        <v>0</v>
      </c>
      <c r="S118" s="14">
        <f>+M118+R118</f>
        <v>0</v>
      </c>
      <c r="T118" s="51">
        <v>0</v>
      </c>
      <c r="U118" s="51">
        <v>0</v>
      </c>
      <c r="V118" s="51">
        <v>0</v>
      </c>
      <c r="W118" s="51">
        <v>0</v>
      </c>
      <c r="X118" s="16">
        <f>SUM(T118:W118)</f>
        <v>0</v>
      </c>
      <c r="Y118" s="16">
        <f>SUM(T118:W118)</f>
        <v>0</v>
      </c>
      <c r="Z118" s="17">
        <f>+X118+S118</f>
        <v>0</v>
      </c>
      <c r="AA118" s="14">
        <f>+H118-Z118</f>
        <v>638423245</v>
      </c>
      <c r="AB118" s="14">
        <f>+Z118</f>
        <v>0</v>
      </c>
      <c r="AC118" s="14">
        <f>+Z118-AB118</f>
        <v>0</v>
      </c>
    </row>
    <row r="119" spans="1:29" s="18" customFormat="1" ht="12.75">
      <c r="A119" s="13">
        <v>520</v>
      </c>
      <c r="B119" s="13">
        <v>30</v>
      </c>
      <c r="C119" s="13" t="s">
        <v>69</v>
      </c>
      <c r="D119" s="13">
        <v>9</v>
      </c>
      <c r="E119" s="14" t="s">
        <v>93</v>
      </c>
      <c r="F119" s="1">
        <v>893895028</v>
      </c>
      <c r="G119" s="1">
        <v>0</v>
      </c>
      <c r="H119" s="1">
        <f>+F119+G119</f>
        <v>893895028</v>
      </c>
      <c r="I119" s="1">
        <v>0</v>
      </c>
      <c r="J119" s="1">
        <v>0</v>
      </c>
      <c r="K119" s="1">
        <v>0</v>
      </c>
      <c r="L119" s="1">
        <v>0</v>
      </c>
      <c r="M119" s="16">
        <f>SUM(I119:L119)</f>
        <v>0</v>
      </c>
      <c r="N119" s="1">
        <v>0</v>
      </c>
      <c r="O119" s="1">
        <v>0</v>
      </c>
      <c r="P119" s="1">
        <v>0</v>
      </c>
      <c r="Q119" s="1">
        <v>0</v>
      </c>
      <c r="R119" s="16">
        <f>SUM(N119:Q119)</f>
        <v>0</v>
      </c>
      <c r="S119" s="14">
        <f>+M119+R119</f>
        <v>0</v>
      </c>
      <c r="T119" s="1">
        <v>0</v>
      </c>
      <c r="U119" s="1">
        <v>0</v>
      </c>
      <c r="V119" s="1">
        <v>0</v>
      </c>
      <c r="W119" s="1">
        <v>0</v>
      </c>
      <c r="X119" s="16">
        <f>SUM(T119:W119)</f>
        <v>0</v>
      </c>
      <c r="Y119" s="16">
        <f>SUM(T119:W119)</f>
        <v>0</v>
      </c>
      <c r="Z119" s="17">
        <f>+X119+S119</f>
        <v>0</v>
      </c>
      <c r="AA119" s="14">
        <f>+H119-Z119</f>
        <v>893895028</v>
      </c>
      <c r="AB119" s="14">
        <f>+Z119</f>
        <v>0</v>
      </c>
      <c r="AC119" s="14">
        <f>+Z119-AB119</f>
        <v>0</v>
      </c>
    </row>
    <row r="120" spans="1:29" s="21" customFormat="1" ht="13.5">
      <c r="A120" s="19">
        <v>530</v>
      </c>
      <c r="B120" s="19"/>
      <c r="C120" s="19"/>
      <c r="D120" s="19"/>
      <c r="E120" s="9" t="s">
        <v>116</v>
      </c>
      <c r="F120" s="52">
        <f aca="true" t="shared" si="59" ref="F120:AC120">SUM(F121:F121)</f>
        <v>250000000</v>
      </c>
      <c r="G120" s="52">
        <f t="shared" si="59"/>
        <v>0</v>
      </c>
      <c r="H120" s="52">
        <f t="shared" si="59"/>
        <v>250000000</v>
      </c>
      <c r="I120" s="52">
        <f t="shared" si="59"/>
        <v>0</v>
      </c>
      <c r="J120" s="52">
        <f t="shared" si="59"/>
        <v>0</v>
      </c>
      <c r="K120" s="52">
        <f t="shared" si="59"/>
        <v>0</v>
      </c>
      <c r="L120" s="52">
        <f t="shared" si="59"/>
        <v>0</v>
      </c>
      <c r="M120" s="52">
        <f t="shared" si="59"/>
        <v>0</v>
      </c>
      <c r="N120" s="52">
        <f t="shared" si="59"/>
        <v>0</v>
      </c>
      <c r="O120" s="52">
        <f t="shared" si="59"/>
        <v>0</v>
      </c>
      <c r="P120" s="52">
        <f t="shared" si="59"/>
        <v>0</v>
      </c>
      <c r="Q120" s="52">
        <f t="shared" si="59"/>
        <v>0</v>
      </c>
      <c r="R120" s="52">
        <f t="shared" si="59"/>
        <v>0</v>
      </c>
      <c r="S120" s="52">
        <f t="shared" si="59"/>
        <v>0</v>
      </c>
      <c r="T120" s="52">
        <f t="shared" si="59"/>
        <v>0</v>
      </c>
      <c r="U120" s="52">
        <f t="shared" si="59"/>
        <v>0</v>
      </c>
      <c r="V120" s="52">
        <f t="shared" si="59"/>
        <v>0</v>
      </c>
      <c r="W120" s="52">
        <f t="shared" si="59"/>
        <v>0</v>
      </c>
      <c r="X120" s="52">
        <f t="shared" si="59"/>
        <v>0</v>
      </c>
      <c r="Y120" s="52">
        <f t="shared" si="59"/>
        <v>0</v>
      </c>
      <c r="Z120" s="52">
        <f t="shared" si="59"/>
        <v>0</v>
      </c>
      <c r="AA120" s="52">
        <f t="shared" si="59"/>
        <v>250000000</v>
      </c>
      <c r="AB120" s="52">
        <f t="shared" si="59"/>
        <v>0</v>
      </c>
      <c r="AC120" s="52">
        <f t="shared" si="59"/>
        <v>0</v>
      </c>
    </row>
    <row r="121" spans="1:29" s="18" customFormat="1" ht="12.75">
      <c r="A121" s="13">
        <v>537</v>
      </c>
      <c r="B121" s="13">
        <v>30</v>
      </c>
      <c r="C121" s="13" t="s">
        <v>69</v>
      </c>
      <c r="D121" s="13">
        <v>9</v>
      </c>
      <c r="E121" s="14" t="s">
        <v>117</v>
      </c>
      <c r="F121" s="1">
        <v>250000000</v>
      </c>
      <c r="G121" s="1">
        <v>0</v>
      </c>
      <c r="H121" s="1">
        <f>+F121+G121</f>
        <v>250000000</v>
      </c>
      <c r="I121" s="1">
        <v>0</v>
      </c>
      <c r="J121" s="1">
        <v>0</v>
      </c>
      <c r="K121" s="1">
        <v>0</v>
      </c>
      <c r="L121" s="1">
        <v>0</v>
      </c>
      <c r="M121" s="16">
        <f>SUM(I121:L121)</f>
        <v>0</v>
      </c>
      <c r="N121" s="1">
        <v>0</v>
      </c>
      <c r="O121" s="1">
        <v>0</v>
      </c>
      <c r="P121" s="1">
        <v>0</v>
      </c>
      <c r="Q121" s="1">
        <v>0</v>
      </c>
      <c r="R121" s="16">
        <f>SUM(N121:Q121)</f>
        <v>0</v>
      </c>
      <c r="S121" s="14">
        <f>+M121+R121</f>
        <v>0</v>
      </c>
      <c r="T121" s="1">
        <v>0</v>
      </c>
      <c r="U121" s="1">
        <v>0</v>
      </c>
      <c r="V121" s="1">
        <v>0</v>
      </c>
      <c r="W121" s="1">
        <v>0</v>
      </c>
      <c r="X121" s="16">
        <f>SUM(T121:W121)</f>
        <v>0</v>
      </c>
      <c r="Y121" s="16">
        <f>SUM(T121:W121)</f>
        <v>0</v>
      </c>
      <c r="Z121" s="17">
        <f>+X121+S121</f>
        <v>0</v>
      </c>
      <c r="AA121" s="14">
        <f>+H121-Z121</f>
        <v>250000000</v>
      </c>
      <c r="AB121" s="14">
        <f>+Z121</f>
        <v>0</v>
      </c>
      <c r="AC121" s="14">
        <f>+Z121-AB121</f>
        <v>0</v>
      </c>
    </row>
    <row r="122" spans="1:29" s="21" customFormat="1" ht="13.5">
      <c r="A122" s="19">
        <v>540</v>
      </c>
      <c r="B122" s="19"/>
      <c r="C122" s="19"/>
      <c r="D122" s="19"/>
      <c r="E122" s="9" t="s">
        <v>67</v>
      </c>
      <c r="F122" s="25">
        <f>SUM(F123:F127)</f>
        <v>86900000</v>
      </c>
      <c r="G122" s="25">
        <f aca="true" t="shared" si="60" ref="G122:AC122">SUM(G123:G127)</f>
        <v>40000000</v>
      </c>
      <c r="H122" s="25">
        <f t="shared" si="60"/>
        <v>126900000</v>
      </c>
      <c r="I122" s="25">
        <f t="shared" si="60"/>
        <v>0</v>
      </c>
      <c r="J122" s="25">
        <f>SUM(J123:J127)</f>
        <v>0</v>
      </c>
      <c r="K122" s="25">
        <f>SUM(K123:K127)</f>
        <v>0</v>
      </c>
      <c r="L122" s="25">
        <f>SUM(L123:L127)</f>
        <v>0</v>
      </c>
      <c r="M122" s="25">
        <f t="shared" si="60"/>
        <v>0</v>
      </c>
      <c r="N122" s="25">
        <f>SUM(N123:N127)</f>
        <v>0</v>
      </c>
      <c r="O122" s="25">
        <f>SUM(O123:O127)</f>
        <v>0</v>
      </c>
      <c r="P122" s="25">
        <f>SUM(P123:P127)</f>
        <v>0</v>
      </c>
      <c r="Q122" s="25">
        <f>SUM(Q123:Q127)</f>
        <v>0</v>
      </c>
      <c r="R122" s="25">
        <f t="shared" si="60"/>
        <v>0</v>
      </c>
      <c r="S122" s="25">
        <f t="shared" si="60"/>
        <v>0</v>
      </c>
      <c r="T122" s="25">
        <f>SUM(T123:T127)</f>
        <v>0</v>
      </c>
      <c r="U122" s="25">
        <f t="shared" si="60"/>
        <v>0</v>
      </c>
      <c r="V122" s="25">
        <f t="shared" si="60"/>
        <v>0</v>
      </c>
      <c r="W122" s="25">
        <f t="shared" si="60"/>
        <v>0</v>
      </c>
      <c r="X122" s="25">
        <f t="shared" si="60"/>
        <v>0</v>
      </c>
      <c r="Y122" s="25">
        <f t="shared" si="60"/>
        <v>0</v>
      </c>
      <c r="Z122" s="25">
        <f t="shared" si="60"/>
        <v>0</v>
      </c>
      <c r="AA122" s="25">
        <f t="shared" si="60"/>
        <v>126900000</v>
      </c>
      <c r="AB122" s="25">
        <f t="shared" si="60"/>
        <v>0</v>
      </c>
      <c r="AC122" s="25">
        <f t="shared" si="60"/>
        <v>0</v>
      </c>
    </row>
    <row r="123" spans="1:29" s="18" customFormat="1" ht="12.75">
      <c r="A123" s="13">
        <v>540</v>
      </c>
      <c r="B123" s="13">
        <v>30</v>
      </c>
      <c r="C123" s="13" t="s">
        <v>34</v>
      </c>
      <c r="D123" s="13">
        <v>9</v>
      </c>
      <c r="E123" s="14" t="s">
        <v>67</v>
      </c>
      <c r="F123" s="1">
        <v>0</v>
      </c>
      <c r="G123" s="1">
        <v>40000000</v>
      </c>
      <c r="H123" s="1">
        <f>+F123+G123</f>
        <v>40000000</v>
      </c>
      <c r="I123" s="1">
        <v>0</v>
      </c>
      <c r="J123" s="1">
        <v>0</v>
      </c>
      <c r="K123" s="1">
        <v>0</v>
      </c>
      <c r="L123" s="1">
        <v>0</v>
      </c>
      <c r="M123" s="16">
        <f>SUM(I123:L123)</f>
        <v>0</v>
      </c>
      <c r="N123" s="1">
        <v>0</v>
      </c>
      <c r="O123" s="1">
        <v>0</v>
      </c>
      <c r="P123" s="1">
        <v>0</v>
      </c>
      <c r="Q123" s="1">
        <v>0</v>
      </c>
      <c r="R123" s="16">
        <f>SUM(N123:Q123)</f>
        <v>0</v>
      </c>
      <c r="S123" s="14">
        <f>+M123+R123</f>
        <v>0</v>
      </c>
      <c r="T123" s="1">
        <v>0</v>
      </c>
      <c r="U123" s="1">
        <v>0</v>
      </c>
      <c r="V123" s="1">
        <v>0</v>
      </c>
      <c r="W123" s="1">
        <v>0</v>
      </c>
      <c r="X123" s="16">
        <f>SUM(T123:W123)</f>
        <v>0</v>
      </c>
      <c r="Y123" s="16">
        <f>SUM(T123:W123)</f>
        <v>0</v>
      </c>
      <c r="Z123" s="17">
        <f>+X123+S123</f>
        <v>0</v>
      </c>
      <c r="AA123" s="14">
        <f>+H123-Z123</f>
        <v>40000000</v>
      </c>
      <c r="AB123" s="14">
        <f>+Z123</f>
        <v>0</v>
      </c>
      <c r="AC123" s="14">
        <f>+Z123-AB123</f>
        <v>0</v>
      </c>
    </row>
    <row r="124" spans="1:29" s="18" customFormat="1" ht="12.75">
      <c r="A124" s="13">
        <v>541</v>
      </c>
      <c r="B124" s="13">
        <v>30</v>
      </c>
      <c r="C124" s="13" t="s">
        <v>69</v>
      </c>
      <c r="D124" s="13">
        <v>9</v>
      </c>
      <c r="E124" s="14" t="s">
        <v>96</v>
      </c>
      <c r="F124" s="1">
        <v>30000000</v>
      </c>
      <c r="G124" s="1">
        <v>0</v>
      </c>
      <c r="H124" s="1">
        <f>+F124+G124</f>
        <v>30000000</v>
      </c>
      <c r="I124" s="1">
        <v>0</v>
      </c>
      <c r="J124" s="1">
        <v>0</v>
      </c>
      <c r="K124" s="1">
        <v>0</v>
      </c>
      <c r="L124" s="1">
        <v>0</v>
      </c>
      <c r="M124" s="16">
        <f>SUM(I124:L124)</f>
        <v>0</v>
      </c>
      <c r="N124" s="1">
        <v>0</v>
      </c>
      <c r="O124" s="1">
        <v>0</v>
      </c>
      <c r="P124" s="1">
        <v>0</v>
      </c>
      <c r="Q124" s="1">
        <v>0</v>
      </c>
      <c r="R124" s="16">
        <f>SUM(N124:Q124)</f>
        <v>0</v>
      </c>
      <c r="S124" s="14">
        <f>+M124+R124</f>
        <v>0</v>
      </c>
      <c r="T124" s="1">
        <v>0</v>
      </c>
      <c r="U124" s="1">
        <v>0</v>
      </c>
      <c r="V124" s="1">
        <v>0</v>
      </c>
      <c r="W124" s="1">
        <v>0</v>
      </c>
      <c r="X124" s="16">
        <f>SUM(T124:W124)</f>
        <v>0</v>
      </c>
      <c r="Y124" s="16">
        <f>SUM(T124:W124)</f>
        <v>0</v>
      </c>
      <c r="Z124" s="17">
        <f>+X124+S124</f>
        <v>0</v>
      </c>
      <c r="AA124" s="14">
        <f>+H124-Z124</f>
        <v>30000000</v>
      </c>
      <c r="AB124" s="14">
        <f>+Z124</f>
        <v>0</v>
      </c>
      <c r="AC124" s="14">
        <f>+Z124-AB124</f>
        <v>0</v>
      </c>
    </row>
    <row r="125" spans="1:29" s="18" customFormat="1" ht="12.75">
      <c r="A125" s="13">
        <v>542</v>
      </c>
      <c r="B125" s="13">
        <v>30</v>
      </c>
      <c r="C125" s="13" t="s">
        <v>24</v>
      </c>
      <c r="D125" s="13">
        <v>9</v>
      </c>
      <c r="E125" s="14" t="s">
        <v>66</v>
      </c>
      <c r="F125" s="23">
        <v>6900000</v>
      </c>
      <c r="G125" s="23">
        <v>0</v>
      </c>
      <c r="H125" s="23">
        <f>+F125+G125</f>
        <v>6900000</v>
      </c>
      <c r="I125" s="23">
        <v>0</v>
      </c>
      <c r="J125" s="23">
        <v>0</v>
      </c>
      <c r="K125" s="23">
        <v>0</v>
      </c>
      <c r="L125" s="23">
        <v>0</v>
      </c>
      <c r="M125" s="16">
        <f>SUM(I125:L125)</f>
        <v>0</v>
      </c>
      <c r="N125" s="23">
        <v>0</v>
      </c>
      <c r="O125" s="23">
        <v>0</v>
      </c>
      <c r="P125" s="23">
        <v>0</v>
      </c>
      <c r="Q125" s="23">
        <v>0</v>
      </c>
      <c r="R125" s="16">
        <f>SUM(N125:Q125)</f>
        <v>0</v>
      </c>
      <c r="S125" s="14">
        <f>+M125+R125</f>
        <v>0</v>
      </c>
      <c r="T125" s="23">
        <v>0</v>
      </c>
      <c r="U125" s="23">
        <v>0</v>
      </c>
      <c r="V125" s="23">
        <v>0</v>
      </c>
      <c r="W125" s="23">
        <v>0</v>
      </c>
      <c r="X125" s="16">
        <f>SUM(T125:W125)</f>
        <v>0</v>
      </c>
      <c r="Y125" s="16">
        <f>SUM(T125:W125)</f>
        <v>0</v>
      </c>
      <c r="Z125" s="17">
        <f>+X125+S125</f>
        <v>0</v>
      </c>
      <c r="AA125" s="14">
        <f>+H125-Z125</f>
        <v>6900000</v>
      </c>
      <c r="AB125" s="14">
        <f>+Z125</f>
        <v>0</v>
      </c>
      <c r="AC125" s="14">
        <f>+Z125-AB125</f>
        <v>0</v>
      </c>
    </row>
    <row r="126" spans="1:29" s="18" customFormat="1" ht="12.75">
      <c r="A126" s="13">
        <v>542</v>
      </c>
      <c r="B126" s="13">
        <v>30</v>
      </c>
      <c r="C126" s="13" t="s">
        <v>69</v>
      </c>
      <c r="D126" s="13">
        <v>9</v>
      </c>
      <c r="E126" s="14" t="s">
        <v>66</v>
      </c>
      <c r="F126" s="53">
        <v>30000000</v>
      </c>
      <c r="G126" s="53">
        <v>0</v>
      </c>
      <c r="H126" s="1">
        <f>+F126+G126</f>
        <v>30000000</v>
      </c>
      <c r="I126" s="1">
        <v>0</v>
      </c>
      <c r="J126" s="1">
        <v>0</v>
      </c>
      <c r="K126" s="1">
        <v>0</v>
      </c>
      <c r="L126" s="1">
        <v>0</v>
      </c>
      <c r="M126" s="16">
        <f>SUM(I126:L126)</f>
        <v>0</v>
      </c>
      <c r="N126" s="1">
        <v>0</v>
      </c>
      <c r="O126" s="1">
        <v>0</v>
      </c>
      <c r="P126" s="1">
        <v>0</v>
      </c>
      <c r="Q126" s="1">
        <v>0</v>
      </c>
      <c r="R126" s="16">
        <f>SUM(N126:Q126)</f>
        <v>0</v>
      </c>
      <c r="S126" s="14">
        <f>+M126+R126</f>
        <v>0</v>
      </c>
      <c r="T126" s="1">
        <v>0</v>
      </c>
      <c r="U126" s="1">
        <v>0</v>
      </c>
      <c r="V126" s="1">
        <v>0</v>
      </c>
      <c r="W126" s="1">
        <v>0</v>
      </c>
      <c r="X126" s="16">
        <f>SUM(T126:W126)</f>
        <v>0</v>
      </c>
      <c r="Y126" s="16">
        <f>SUM(T126:W126)</f>
        <v>0</v>
      </c>
      <c r="Z126" s="17">
        <f>+X126+S126</f>
        <v>0</v>
      </c>
      <c r="AA126" s="14">
        <f>+H126-Z126</f>
        <v>30000000</v>
      </c>
      <c r="AB126" s="14">
        <f>+Z126</f>
        <v>0</v>
      </c>
      <c r="AC126" s="14">
        <f>+Z126-AB126</f>
        <v>0</v>
      </c>
    </row>
    <row r="127" spans="1:29" s="18" customFormat="1" ht="12.75">
      <c r="A127" s="13">
        <v>543</v>
      </c>
      <c r="B127" s="13">
        <v>30</v>
      </c>
      <c r="C127" s="13" t="s">
        <v>69</v>
      </c>
      <c r="D127" s="13">
        <v>9</v>
      </c>
      <c r="E127" s="14" t="s">
        <v>97</v>
      </c>
      <c r="F127" s="53">
        <v>20000000</v>
      </c>
      <c r="G127" s="53">
        <v>0</v>
      </c>
      <c r="H127" s="1">
        <f>+F127+G127</f>
        <v>20000000</v>
      </c>
      <c r="I127" s="1">
        <v>0</v>
      </c>
      <c r="J127" s="1">
        <v>0</v>
      </c>
      <c r="K127" s="1">
        <v>0</v>
      </c>
      <c r="L127" s="1">
        <v>0</v>
      </c>
      <c r="M127" s="16">
        <f>SUM(I127:L127)</f>
        <v>0</v>
      </c>
      <c r="N127" s="1">
        <v>0</v>
      </c>
      <c r="O127" s="1">
        <v>0</v>
      </c>
      <c r="P127" s="1">
        <v>0</v>
      </c>
      <c r="Q127" s="1">
        <v>0</v>
      </c>
      <c r="R127" s="16">
        <f>SUM(N127:Q127)</f>
        <v>0</v>
      </c>
      <c r="S127" s="14">
        <f>+M127+R127</f>
        <v>0</v>
      </c>
      <c r="T127" s="1">
        <v>0</v>
      </c>
      <c r="U127" s="1">
        <v>0</v>
      </c>
      <c r="V127" s="1">
        <v>0</v>
      </c>
      <c r="W127" s="1">
        <v>0</v>
      </c>
      <c r="X127" s="16">
        <f>SUM(T127:W127)</f>
        <v>0</v>
      </c>
      <c r="Y127" s="16">
        <f>SUM(T127:W127)</f>
        <v>0</v>
      </c>
      <c r="Z127" s="17">
        <f>+X127+S127</f>
        <v>0</v>
      </c>
      <c r="AA127" s="14">
        <f>+H127-Z127</f>
        <v>20000000</v>
      </c>
      <c r="AB127" s="14">
        <f>+Z127</f>
        <v>0</v>
      </c>
      <c r="AC127" s="14">
        <f>+Z127-AB127</f>
        <v>0</v>
      </c>
    </row>
    <row r="128" spans="1:29" s="18" customFormat="1" ht="12.75">
      <c r="A128" s="19">
        <v>570</v>
      </c>
      <c r="B128" s="19"/>
      <c r="C128" s="19"/>
      <c r="D128" s="19"/>
      <c r="E128" s="9" t="s">
        <v>118</v>
      </c>
      <c r="F128" s="52">
        <f aca="true" t="shared" si="61" ref="F128:AC128">SUM(F129:F129)</f>
        <v>0</v>
      </c>
      <c r="G128" s="52">
        <f t="shared" si="61"/>
        <v>75000000</v>
      </c>
      <c r="H128" s="52">
        <f t="shared" si="61"/>
        <v>75000000</v>
      </c>
      <c r="I128" s="52">
        <f t="shared" si="61"/>
        <v>0</v>
      </c>
      <c r="J128" s="52">
        <f t="shared" si="61"/>
        <v>0</v>
      </c>
      <c r="K128" s="52">
        <f t="shared" si="61"/>
        <v>0</v>
      </c>
      <c r="L128" s="52">
        <f t="shared" si="61"/>
        <v>0</v>
      </c>
      <c r="M128" s="52">
        <f t="shared" si="61"/>
        <v>0</v>
      </c>
      <c r="N128" s="52">
        <f t="shared" si="61"/>
        <v>0</v>
      </c>
      <c r="O128" s="52">
        <f t="shared" si="61"/>
        <v>0</v>
      </c>
      <c r="P128" s="52">
        <f t="shared" si="61"/>
        <v>0</v>
      </c>
      <c r="Q128" s="52">
        <f t="shared" si="61"/>
        <v>0</v>
      </c>
      <c r="R128" s="52">
        <f t="shared" si="61"/>
        <v>0</v>
      </c>
      <c r="S128" s="52">
        <f t="shared" si="61"/>
        <v>0</v>
      </c>
      <c r="T128" s="52">
        <f t="shared" si="61"/>
        <v>0</v>
      </c>
      <c r="U128" s="52">
        <f t="shared" si="61"/>
        <v>0</v>
      </c>
      <c r="V128" s="52">
        <f t="shared" si="61"/>
        <v>0</v>
      </c>
      <c r="W128" s="52">
        <f t="shared" si="61"/>
        <v>0</v>
      </c>
      <c r="X128" s="52">
        <f t="shared" si="61"/>
        <v>0</v>
      </c>
      <c r="Y128" s="52">
        <f t="shared" si="61"/>
        <v>0</v>
      </c>
      <c r="Z128" s="52">
        <f t="shared" si="61"/>
        <v>0</v>
      </c>
      <c r="AA128" s="52">
        <f t="shared" si="61"/>
        <v>75000000</v>
      </c>
      <c r="AB128" s="52">
        <f t="shared" si="61"/>
        <v>0</v>
      </c>
      <c r="AC128" s="52">
        <f t="shared" si="61"/>
        <v>0</v>
      </c>
    </row>
    <row r="129" spans="1:29" s="18" customFormat="1" ht="12.75">
      <c r="A129" s="13">
        <v>579</v>
      </c>
      <c r="B129" s="13">
        <v>30</v>
      </c>
      <c r="C129" s="13" t="s">
        <v>34</v>
      </c>
      <c r="D129" s="13">
        <v>9</v>
      </c>
      <c r="E129" s="14" t="s">
        <v>119</v>
      </c>
      <c r="F129" s="1">
        <v>0</v>
      </c>
      <c r="G129" s="1">
        <v>75000000</v>
      </c>
      <c r="H129" s="1">
        <f>+F129+G129</f>
        <v>75000000</v>
      </c>
      <c r="I129" s="1">
        <v>0</v>
      </c>
      <c r="J129" s="1">
        <v>0</v>
      </c>
      <c r="K129" s="1">
        <v>0</v>
      </c>
      <c r="L129" s="1">
        <v>0</v>
      </c>
      <c r="M129" s="16">
        <f>SUM(I129:L129)</f>
        <v>0</v>
      </c>
      <c r="N129" s="1">
        <v>0</v>
      </c>
      <c r="O129" s="1">
        <v>0</v>
      </c>
      <c r="P129" s="1">
        <v>0</v>
      </c>
      <c r="Q129" s="1">
        <v>0</v>
      </c>
      <c r="R129" s="16">
        <f>SUM(N129:Q129)</f>
        <v>0</v>
      </c>
      <c r="S129" s="14">
        <f>+M129+R129</f>
        <v>0</v>
      </c>
      <c r="T129" s="1">
        <v>0</v>
      </c>
      <c r="U129" s="1">
        <v>0</v>
      </c>
      <c r="V129" s="1">
        <v>0</v>
      </c>
      <c r="W129" s="1">
        <v>0</v>
      </c>
      <c r="X129" s="16">
        <f>SUM(T129:W129)</f>
        <v>0</v>
      </c>
      <c r="Y129" s="16">
        <f>SUM(T129:W129)</f>
        <v>0</v>
      </c>
      <c r="Z129" s="17">
        <f>+X129+S129</f>
        <v>0</v>
      </c>
      <c r="AA129" s="14">
        <f>+H129-Z129</f>
        <v>75000000</v>
      </c>
      <c r="AB129" s="14">
        <f>+Z129</f>
        <v>0</v>
      </c>
      <c r="AC129" s="14">
        <f>+Z129-AB129</f>
        <v>0</v>
      </c>
    </row>
    <row r="130" spans="1:29" s="18" customFormat="1" ht="12.75">
      <c r="A130" s="19">
        <v>580</v>
      </c>
      <c r="B130" s="19"/>
      <c r="C130" s="19"/>
      <c r="D130" s="19"/>
      <c r="E130" s="9" t="s">
        <v>94</v>
      </c>
      <c r="F130" s="52">
        <f>SUM(F131:F132)</f>
        <v>30000000</v>
      </c>
      <c r="G130" s="52">
        <f aca="true" t="shared" si="62" ref="G130:AC130">SUM(G131:G132)</f>
        <v>60000000</v>
      </c>
      <c r="H130" s="52">
        <f t="shared" si="62"/>
        <v>90000000</v>
      </c>
      <c r="I130" s="52">
        <f t="shared" si="62"/>
        <v>0</v>
      </c>
      <c r="J130" s="52">
        <f t="shared" si="62"/>
        <v>0</v>
      </c>
      <c r="K130" s="52">
        <f t="shared" si="62"/>
        <v>0</v>
      </c>
      <c r="L130" s="52">
        <f t="shared" si="62"/>
        <v>0</v>
      </c>
      <c r="M130" s="52">
        <f t="shared" si="62"/>
        <v>0</v>
      </c>
      <c r="N130" s="52">
        <f t="shared" si="62"/>
        <v>0</v>
      </c>
      <c r="O130" s="52">
        <f t="shared" si="62"/>
        <v>0</v>
      </c>
      <c r="P130" s="52">
        <f t="shared" si="62"/>
        <v>0</v>
      </c>
      <c r="Q130" s="52">
        <f t="shared" si="62"/>
        <v>0</v>
      </c>
      <c r="R130" s="52">
        <f t="shared" si="62"/>
        <v>0</v>
      </c>
      <c r="S130" s="52">
        <f t="shared" si="62"/>
        <v>0</v>
      </c>
      <c r="T130" s="52">
        <f t="shared" si="62"/>
        <v>0</v>
      </c>
      <c r="U130" s="52">
        <f t="shared" si="62"/>
        <v>0</v>
      </c>
      <c r="V130" s="52">
        <f t="shared" si="62"/>
        <v>0</v>
      </c>
      <c r="W130" s="52">
        <f t="shared" si="62"/>
        <v>0</v>
      </c>
      <c r="X130" s="52">
        <f t="shared" si="62"/>
        <v>0</v>
      </c>
      <c r="Y130" s="52">
        <f t="shared" si="62"/>
        <v>0</v>
      </c>
      <c r="Z130" s="52">
        <f t="shared" si="62"/>
        <v>0</v>
      </c>
      <c r="AA130" s="52">
        <f t="shared" si="62"/>
        <v>90000000</v>
      </c>
      <c r="AB130" s="52">
        <f t="shared" si="62"/>
        <v>0</v>
      </c>
      <c r="AC130" s="52">
        <f t="shared" si="62"/>
        <v>0</v>
      </c>
    </row>
    <row r="131" spans="1:29" s="18" customFormat="1" ht="12.75">
      <c r="A131" s="13">
        <v>589</v>
      </c>
      <c r="B131" s="13">
        <v>30</v>
      </c>
      <c r="C131" s="13" t="s">
        <v>34</v>
      </c>
      <c r="D131" s="13">
        <v>9</v>
      </c>
      <c r="E131" s="14" t="s">
        <v>98</v>
      </c>
      <c r="F131" s="1">
        <v>0</v>
      </c>
      <c r="G131" s="1">
        <v>60000000</v>
      </c>
      <c r="H131" s="1">
        <f>+F131+G131</f>
        <v>60000000</v>
      </c>
      <c r="I131" s="1">
        <v>0</v>
      </c>
      <c r="J131" s="1">
        <v>0</v>
      </c>
      <c r="K131" s="1">
        <v>0</v>
      </c>
      <c r="L131" s="1">
        <v>0</v>
      </c>
      <c r="M131" s="16">
        <f>SUM(I131:L131)</f>
        <v>0</v>
      </c>
      <c r="N131" s="1">
        <v>0</v>
      </c>
      <c r="O131" s="1">
        <v>0</v>
      </c>
      <c r="P131" s="1">
        <v>0</v>
      </c>
      <c r="Q131" s="1">
        <v>0</v>
      </c>
      <c r="R131" s="16">
        <f>SUM(N131:Q131)</f>
        <v>0</v>
      </c>
      <c r="S131" s="14">
        <f>+M131+R131</f>
        <v>0</v>
      </c>
      <c r="T131" s="1">
        <v>0</v>
      </c>
      <c r="U131" s="1">
        <v>0</v>
      </c>
      <c r="V131" s="1">
        <v>0</v>
      </c>
      <c r="W131" s="1">
        <v>0</v>
      </c>
      <c r="X131" s="16">
        <f>SUM(T131:W131)</f>
        <v>0</v>
      </c>
      <c r="Y131" s="16">
        <f>SUM(T131:W131)</f>
        <v>0</v>
      </c>
      <c r="Z131" s="17">
        <f>+X131+S131</f>
        <v>0</v>
      </c>
      <c r="AA131" s="14">
        <f>+H131-Z131</f>
        <v>60000000</v>
      </c>
      <c r="AB131" s="14">
        <f>+Z131</f>
        <v>0</v>
      </c>
      <c r="AC131" s="14">
        <f>+Z131-AB131</f>
        <v>0</v>
      </c>
    </row>
    <row r="132" spans="1:29" s="18" customFormat="1" ht="12.75">
      <c r="A132" s="13">
        <v>589</v>
      </c>
      <c r="B132" s="13">
        <v>30</v>
      </c>
      <c r="C132" s="13" t="s">
        <v>69</v>
      </c>
      <c r="D132" s="13">
        <v>9</v>
      </c>
      <c r="E132" s="14" t="s">
        <v>98</v>
      </c>
      <c r="F132" s="1">
        <v>30000000</v>
      </c>
      <c r="G132" s="1">
        <v>0</v>
      </c>
      <c r="H132" s="1">
        <f>+F132+G132</f>
        <v>30000000</v>
      </c>
      <c r="I132" s="1">
        <v>0</v>
      </c>
      <c r="J132" s="1">
        <v>0</v>
      </c>
      <c r="K132" s="1">
        <v>0</v>
      </c>
      <c r="L132" s="1">
        <v>0</v>
      </c>
      <c r="M132" s="16">
        <f>SUM(I132:L132)</f>
        <v>0</v>
      </c>
      <c r="N132" s="1">
        <v>0</v>
      </c>
      <c r="O132" s="1">
        <v>0</v>
      </c>
      <c r="P132" s="1">
        <v>0</v>
      </c>
      <c r="Q132" s="1">
        <v>0</v>
      </c>
      <c r="R132" s="16">
        <f>SUM(N132:Q132)</f>
        <v>0</v>
      </c>
      <c r="S132" s="14">
        <f>+M132+R132</f>
        <v>0</v>
      </c>
      <c r="T132" s="1">
        <v>0</v>
      </c>
      <c r="U132" s="1">
        <v>0</v>
      </c>
      <c r="V132" s="1">
        <v>0</v>
      </c>
      <c r="W132" s="1">
        <v>0</v>
      </c>
      <c r="X132" s="16">
        <f>SUM(T132:W132)</f>
        <v>0</v>
      </c>
      <c r="Y132" s="16">
        <f>SUM(T132:W132)</f>
        <v>0</v>
      </c>
      <c r="Z132" s="17">
        <f>+X132+S132</f>
        <v>0</v>
      </c>
      <c r="AA132" s="14">
        <f>+H132-Z132</f>
        <v>30000000</v>
      </c>
      <c r="AB132" s="14">
        <f>+Z132</f>
        <v>0</v>
      </c>
      <c r="AC132" s="14">
        <f>+Z132-AB132</f>
        <v>0</v>
      </c>
    </row>
    <row r="133" spans="1:29" s="18" customFormat="1" ht="12.75" hidden="1">
      <c r="A133" s="19">
        <v>800</v>
      </c>
      <c r="B133" s="19"/>
      <c r="C133" s="19"/>
      <c r="D133" s="19"/>
      <c r="E133" s="9" t="s">
        <v>53</v>
      </c>
      <c r="F133" s="52">
        <f>+F134</f>
        <v>0</v>
      </c>
      <c r="G133" s="52">
        <f aca="true" t="shared" si="63" ref="G133:AC133">+G134</f>
        <v>0</v>
      </c>
      <c r="H133" s="52">
        <f t="shared" si="63"/>
        <v>0</v>
      </c>
      <c r="I133" s="52">
        <f t="shared" si="63"/>
        <v>0</v>
      </c>
      <c r="J133" s="52">
        <f t="shared" si="63"/>
        <v>0</v>
      </c>
      <c r="K133" s="52">
        <f t="shared" si="63"/>
        <v>0</v>
      </c>
      <c r="L133" s="52">
        <f t="shared" si="63"/>
        <v>0</v>
      </c>
      <c r="M133" s="52">
        <f t="shared" si="63"/>
        <v>0</v>
      </c>
      <c r="N133" s="52">
        <f t="shared" si="63"/>
        <v>0</v>
      </c>
      <c r="O133" s="52">
        <f t="shared" si="63"/>
        <v>0</v>
      </c>
      <c r="P133" s="52">
        <f t="shared" si="63"/>
        <v>0</v>
      </c>
      <c r="Q133" s="52">
        <f t="shared" si="63"/>
        <v>0</v>
      </c>
      <c r="R133" s="52">
        <f t="shared" si="63"/>
        <v>0</v>
      </c>
      <c r="S133" s="52">
        <f t="shared" si="63"/>
        <v>0</v>
      </c>
      <c r="T133" s="52">
        <f t="shared" si="63"/>
        <v>0</v>
      </c>
      <c r="U133" s="52">
        <f t="shared" si="63"/>
        <v>0</v>
      </c>
      <c r="V133" s="52">
        <f t="shared" si="63"/>
        <v>0</v>
      </c>
      <c r="W133" s="52">
        <f t="shared" si="63"/>
        <v>0</v>
      </c>
      <c r="X133" s="52">
        <f t="shared" si="63"/>
        <v>0</v>
      </c>
      <c r="Y133" s="52">
        <f t="shared" si="63"/>
        <v>0</v>
      </c>
      <c r="Z133" s="52">
        <f t="shared" si="63"/>
        <v>0</v>
      </c>
      <c r="AA133" s="52">
        <f t="shared" si="63"/>
        <v>0</v>
      </c>
      <c r="AB133" s="52">
        <f t="shared" si="63"/>
        <v>0</v>
      </c>
      <c r="AC133" s="52">
        <f t="shared" si="63"/>
        <v>0</v>
      </c>
    </row>
    <row r="134" spans="1:29" s="18" customFormat="1" ht="12.75" hidden="1">
      <c r="A134" s="19">
        <v>870</v>
      </c>
      <c r="B134" s="19"/>
      <c r="C134" s="19"/>
      <c r="D134" s="19"/>
      <c r="E134" s="9" t="s">
        <v>99</v>
      </c>
      <c r="F134" s="52">
        <f aca="true" t="shared" si="64" ref="F134:AC134">SUM(F135:F135)</f>
        <v>0</v>
      </c>
      <c r="G134" s="52">
        <f t="shared" si="64"/>
        <v>0</v>
      </c>
      <c r="H134" s="52">
        <f t="shared" si="64"/>
        <v>0</v>
      </c>
      <c r="I134" s="52">
        <f t="shared" si="64"/>
        <v>0</v>
      </c>
      <c r="J134" s="52">
        <f t="shared" si="64"/>
        <v>0</v>
      </c>
      <c r="K134" s="52">
        <f t="shared" si="64"/>
        <v>0</v>
      </c>
      <c r="L134" s="52">
        <f t="shared" si="64"/>
        <v>0</v>
      </c>
      <c r="M134" s="52">
        <f t="shared" si="64"/>
        <v>0</v>
      </c>
      <c r="N134" s="52">
        <f t="shared" si="64"/>
        <v>0</v>
      </c>
      <c r="O134" s="52">
        <f t="shared" si="64"/>
        <v>0</v>
      </c>
      <c r="P134" s="52">
        <f t="shared" si="64"/>
        <v>0</v>
      </c>
      <c r="Q134" s="52">
        <f t="shared" si="64"/>
        <v>0</v>
      </c>
      <c r="R134" s="52">
        <f t="shared" si="64"/>
        <v>0</v>
      </c>
      <c r="S134" s="52">
        <f t="shared" si="64"/>
        <v>0</v>
      </c>
      <c r="T134" s="52">
        <f t="shared" si="64"/>
        <v>0</v>
      </c>
      <c r="U134" s="52">
        <f t="shared" si="64"/>
        <v>0</v>
      </c>
      <c r="V134" s="52">
        <f t="shared" si="64"/>
        <v>0</v>
      </c>
      <c r="W134" s="52">
        <f t="shared" si="64"/>
        <v>0</v>
      </c>
      <c r="X134" s="52">
        <f t="shared" si="64"/>
        <v>0</v>
      </c>
      <c r="Y134" s="52">
        <f t="shared" si="64"/>
        <v>0</v>
      </c>
      <c r="Z134" s="52">
        <f t="shared" si="64"/>
        <v>0</v>
      </c>
      <c r="AA134" s="52">
        <f t="shared" si="64"/>
        <v>0</v>
      </c>
      <c r="AB134" s="52">
        <f t="shared" si="64"/>
        <v>0</v>
      </c>
      <c r="AC134" s="52">
        <f t="shared" si="64"/>
        <v>0</v>
      </c>
    </row>
    <row r="135" spans="1:29" s="18" customFormat="1" ht="12.75" hidden="1">
      <c r="A135" s="13">
        <v>874</v>
      </c>
      <c r="B135" s="13">
        <v>30</v>
      </c>
      <c r="C135" s="13" t="s">
        <v>69</v>
      </c>
      <c r="D135" s="13">
        <v>9</v>
      </c>
      <c r="E135" s="14" t="s">
        <v>102</v>
      </c>
      <c r="F135" s="53">
        <v>0</v>
      </c>
      <c r="G135" s="1">
        <v>0</v>
      </c>
      <c r="H135" s="1">
        <f>+F135+G135</f>
        <v>0</v>
      </c>
      <c r="I135" s="23">
        <v>0</v>
      </c>
      <c r="J135" s="23">
        <v>0</v>
      </c>
      <c r="K135" s="23">
        <v>0</v>
      </c>
      <c r="L135" s="23">
        <v>0</v>
      </c>
      <c r="M135" s="16">
        <f>SUM(I135:L135)</f>
        <v>0</v>
      </c>
      <c r="N135" s="23">
        <v>0</v>
      </c>
      <c r="O135" s="23">
        <v>0</v>
      </c>
      <c r="P135" s="23">
        <v>0</v>
      </c>
      <c r="Q135" s="23">
        <v>0</v>
      </c>
      <c r="R135" s="16">
        <f>SUM(N135:Q135)</f>
        <v>0</v>
      </c>
      <c r="S135" s="14">
        <f>+M135+R135</f>
        <v>0</v>
      </c>
      <c r="T135" s="23">
        <v>0</v>
      </c>
      <c r="U135" s="1">
        <v>0</v>
      </c>
      <c r="V135" s="1">
        <v>0</v>
      </c>
      <c r="W135" s="1">
        <v>0</v>
      </c>
      <c r="X135" s="16">
        <f>SUM(T135:W135)</f>
        <v>0</v>
      </c>
      <c r="Y135" s="16">
        <f>SUM(T135:W135)</f>
        <v>0</v>
      </c>
      <c r="Z135" s="17">
        <f>+X135+S135</f>
        <v>0</v>
      </c>
      <c r="AA135" s="14">
        <f>+H135-Z135</f>
        <v>0</v>
      </c>
      <c r="AB135" s="14">
        <f>+Z135</f>
        <v>0</v>
      </c>
      <c r="AC135" s="14">
        <f>+Z135-AB135</f>
        <v>0</v>
      </c>
    </row>
    <row r="136" spans="1:29" s="18" customFormat="1" ht="12.75">
      <c r="A136" s="39"/>
      <c r="B136" s="39"/>
      <c r="C136" s="39"/>
      <c r="D136" s="39"/>
      <c r="E136" s="40"/>
      <c r="F136" s="41"/>
      <c r="G136" s="41"/>
      <c r="H136" s="41"/>
      <c r="I136" s="41"/>
      <c r="J136" s="41"/>
      <c r="K136" s="41"/>
      <c r="L136" s="41"/>
      <c r="M136" s="42"/>
      <c r="N136" s="41"/>
      <c r="O136" s="41"/>
      <c r="P136" s="41"/>
      <c r="Q136" s="41"/>
      <c r="R136" s="42"/>
      <c r="S136" s="43"/>
      <c r="T136" s="41"/>
      <c r="U136" s="41"/>
      <c r="V136" s="41"/>
      <c r="W136" s="41"/>
      <c r="X136" s="42"/>
      <c r="Y136" s="42"/>
      <c r="Z136" s="44"/>
      <c r="AA136" s="43"/>
      <c r="AB136" s="43"/>
      <c r="AC136" s="14"/>
    </row>
    <row r="137" spans="1:29" ht="14.25" thickBot="1">
      <c r="A137" s="58" t="s">
        <v>6</v>
      </c>
      <c r="B137" s="59"/>
      <c r="C137" s="59"/>
      <c r="D137" s="59"/>
      <c r="E137" s="60"/>
      <c r="F137" s="26"/>
      <c r="G137" s="26"/>
      <c r="H137" s="26"/>
      <c r="I137" s="26"/>
      <c r="J137" s="26"/>
      <c r="K137" s="26"/>
      <c r="L137" s="26"/>
      <c r="M137" s="27"/>
      <c r="N137" s="27"/>
      <c r="O137" s="27"/>
      <c r="P137" s="27"/>
      <c r="Q137" s="27"/>
      <c r="R137" s="28"/>
      <c r="S137" s="28"/>
      <c r="T137" s="28"/>
      <c r="U137" s="28"/>
      <c r="V137" s="28"/>
      <c r="W137" s="28"/>
      <c r="X137" s="28"/>
      <c r="Y137" s="28"/>
      <c r="Z137" s="29"/>
      <c r="AA137" s="30"/>
      <c r="AB137" s="30"/>
      <c r="AC137" s="31"/>
    </row>
    <row r="138" spans="1:24" ht="14.25">
      <c r="A138" s="32" t="s">
        <v>20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:7" ht="16.5">
      <c r="A139" s="34"/>
      <c r="B139" s="35"/>
      <c r="C139" s="36"/>
      <c r="D139" s="37"/>
      <c r="E139" s="38"/>
      <c r="F139" s="38"/>
      <c r="G139" s="35"/>
    </row>
    <row r="140" spans="2:8" ht="13.5">
      <c r="B140" s="5"/>
      <c r="C140" s="5"/>
      <c r="D140" s="5"/>
      <c r="E140" s="5"/>
      <c r="F140" s="5"/>
      <c r="G140" s="5"/>
      <c r="H140" s="5"/>
    </row>
    <row r="141" spans="2:8" ht="13.5">
      <c r="B141" s="5"/>
      <c r="C141" s="5"/>
      <c r="D141" s="5"/>
      <c r="E141" s="5"/>
      <c r="F141" s="5"/>
      <c r="G141" s="5"/>
      <c r="H141" s="5"/>
    </row>
    <row r="142" spans="2:8" ht="13.5">
      <c r="B142" s="5"/>
      <c r="C142" s="5"/>
      <c r="D142" s="5"/>
      <c r="E142" s="5"/>
      <c r="F142" s="5"/>
      <c r="G142" s="5"/>
      <c r="H142" s="54"/>
    </row>
    <row r="143" spans="2:8" ht="13.5">
      <c r="B143" s="5"/>
      <c r="C143" s="5"/>
      <c r="D143" s="5"/>
      <c r="E143" s="5"/>
      <c r="F143" s="5"/>
      <c r="G143" s="5"/>
      <c r="H143" s="5"/>
    </row>
  </sheetData>
  <sheetProtection/>
  <mergeCells count="19">
    <mergeCell ref="J19:J20"/>
    <mergeCell ref="K19:K20"/>
    <mergeCell ref="L19:L20"/>
    <mergeCell ref="A9:AC9"/>
    <mergeCell ref="AC19:AC20"/>
    <mergeCell ref="AB19:AB20"/>
    <mergeCell ref="AA19:AA20"/>
    <mergeCell ref="Z19:Z20"/>
    <mergeCell ref="S19:S20"/>
    <mergeCell ref="D19:D20"/>
    <mergeCell ref="C19:C20"/>
    <mergeCell ref="B19:B20"/>
    <mergeCell ref="I19:I20"/>
    <mergeCell ref="A137:E137"/>
    <mergeCell ref="H19:H20"/>
    <mergeCell ref="G19:G20"/>
    <mergeCell ref="F19:F20"/>
    <mergeCell ref="E19:E20"/>
    <mergeCell ref="A19:A20"/>
  </mergeCells>
  <printOptions/>
  <pageMargins left="0" right="0" top="0.7874015748031497" bottom="0.7874015748031497" header="0" footer="0"/>
  <pageSetup orientation="landscape" paperSize="5" scale="70" r:id="rId3"/>
  <legacyDrawing r:id="rId2"/>
  <oleObjects>
    <oleObject progId="PBrush" shapeId="8819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LOPEZ COLMAM</dc:creator>
  <cp:keywords/>
  <dc:description/>
  <cp:lastModifiedBy>DELL</cp:lastModifiedBy>
  <cp:lastPrinted>2018-05-08T14:09:06Z</cp:lastPrinted>
  <dcterms:created xsi:type="dcterms:W3CDTF">2003-12-30T11:27:36Z</dcterms:created>
  <dcterms:modified xsi:type="dcterms:W3CDTF">2018-05-22T12:46:24Z</dcterms:modified>
  <cp:category/>
  <cp:version/>
  <cp:contentType/>
  <cp:contentStatus/>
</cp:coreProperties>
</file>